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7.xml" ContentType="application/vnd.openxmlformats-officedocument.drawing+xml"/>
  <Override PartName="/xl/activeX/activeX1.xml" ContentType="application/vnd.ms-office.activeX+xml"/>
  <Override PartName="/xl/activeX/activeX1.bin" ContentType="application/vnd.ms-office.activeX"/>
  <Override PartName="/xl/drawings/drawing8.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codeName="{DD97A8EA-9A9A-E61F-A557-7D5A7D7259CE}"/>
  <workbookPr codeName="ThisWorkbook"/>
  <mc:AlternateContent xmlns:mc="http://schemas.openxmlformats.org/markup-compatibility/2006">
    <mc:Choice Requires="x15">
      <x15ac:absPath xmlns:x15ac="http://schemas.microsoft.com/office/spreadsheetml/2010/11/ac" url="C:\Users\Armelle et Serge\Dropbox\ADMINISTRATIF\2026\LICENCES\"/>
    </mc:Choice>
  </mc:AlternateContent>
  <xr:revisionPtr revIDLastSave="0" documentId="13_ncr:1_{1BE354DD-1436-4367-AB59-4016AB0FDF39}" xr6:coauthVersionLast="47" xr6:coauthVersionMax="47" xr10:uidLastSave="{00000000-0000-0000-0000-000000000000}"/>
  <bookViews>
    <workbookView xWindow="-120" yWindow="-120" windowWidth="29040" windowHeight="15720" tabRatio="944" firstSheet="2" activeTab="9" xr2:uid="{00000000-000D-0000-FFFF-FFFF00000000}"/>
  </bookViews>
  <sheets>
    <sheet name="Clubs" sheetId="22" state="hidden" r:id="rId1"/>
    <sheet name="Catégories" sheetId="24" state="hidden" r:id="rId2"/>
    <sheet name="Menu" sheetId="1" r:id="rId3"/>
    <sheet name="Mode d'emploi" sheetId="15" r:id="rId4"/>
    <sheet name="Demande de Carte" sheetId="26" state="hidden" r:id="rId5"/>
    <sheet name="Renouvellement de Licence" sheetId="25" state="hidden" r:id="rId6"/>
    <sheet name="QUESTIONNAIRE DE SANTE MINEUR" sheetId="31" r:id="rId7"/>
    <sheet name="Information assurance" sheetId="33" r:id="rId8"/>
    <sheet name="DOCUMENT UNIQUE LICENCE" sheetId="32" r:id="rId9"/>
    <sheet name="Vérification des Licences" sheetId="18" r:id="rId10"/>
    <sheet name="Feuille Comptable" sheetId="21" r:id="rId11"/>
    <sheet name="Demande de Duplicata" sheetId="19" state="hidden" r:id="rId12"/>
    <sheet name="DUPLICATA EN COURS D'ANNEE" sheetId="29" r:id="rId13"/>
    <sheet name="Correction d'erreur" sheetId="20" r:id="rId14"/>
    <sheet name="Feuil1" sheetId="28" state="hidden" r:id="rId15"/>
  </sheets>
  <definedNames>
    <definedName name="___xlfn.IFERROR" hidden="1">#NAME?</definedName>
    <definedName name="__xlfn.IFERROR" hidden="1">#NAME?</definedName>
    <definedName name="_xlnm._FilterDatabase" localSheetId="9" hidden="1">'Vérification des Licences'!$A$15:$S$15</definedName>
    <definedName name="Age">#REF!</definedName>
    <definedName name="aout">#REF!</definedName>
    <definedName name="avril">#REF!</definedName>
    <definedName name="base" localSheetId="8">#REF!</definedName>
    <definedName name="base">Catégories!#REF!</definedName>
    <definedName name="cat" localSheetId="8">#REF!</definedName>
    <definedName name="cat">Catégories!$C$2:$P$16</definedName>
    <definedName name="Classement_G">#REF!</definedName>
    <definedName name="Clubs">Clubs!$A$1:$B$66</definedName>
    <definedName name="Clubs_Actifs" localSheetId="1">#REF!</definedName>
    <definedName name="Clubs_Actifs" localSheetId="0">#REF!</definedName>
    <definedName name="Coordonnées">#REF!</definedName>
    <definedName name="decembre">#REF!</definedName>
    <definedName name="Féminins">#REF!</definedName>
    <definedName name="fevrier">#REF!</definedName>
    <definedName name="hhh" localSheetId="8">OFFSET(#REF!,0,#REF!-1,1,1)</definedName>
    <definedName name="hhh">OFFSET(#REF!,0,#REF!-1,1,1)</definedName>
    <definedName name="Hors_commune">#REF!</definedName>
    <definedName name="_xlnm.Print_Titles" localSheetId="3">'Mode d''emploi'!$2:$2</definedName>
    <definedName name="iui" localSheetId="8">OFFSET(#REF!,0,#REF!-1,1,1)</definedName>
    <definedName name="iui">OFFSET(#REF!,0,#REF!-1,1,1)</definedName>
    <definedName name="janvier">#REF!</definedName>
    <definedName name="juillet">#REF!</definedName>
    <definedName name="juin">#REF!</definedName>
    <definedName name="Lic_Sén_Fem">#REF!</definedName>
    <definedName name="Lic_Sén_Hom">#REF!</definedName>
    <definedName name="Lic_vét_Fem">#REF!</definedName>
    <definedName name="Lic_Vét_Hom">#REF!</definedName>
    <definedName name="Licence">#REF!</definedName>
    <definedName name="Licenciées_Femmes">#REF!</definedName>
    <definedName name="Licenciés">#REF!</definedName>
    <definedName name="Licenciés_Hommes">#REF!</definedName>
    <definedName name="Loisir">#REF!</definedName>
    <definedName name="mai">#REF!</definedName>
    <definedName name="mars">#REF!</definedName>
    <definedName name="Masculins">#REF!</definedName>
    <definedName name="menu">Menu!$I$2:$J$8</definedName>
    <definedName name="Mon_Image" localSheetId="8">OFFSET(#REF!,0,#REF!-1,1,1)</definedName>
    <definedName name="Mon_Image">OFFSET(#REF!,0,#REF!-1,1,1)</definedName>
    <definedName name="N_Concours">#REF!</definedName>
    <definedName name="NBjoueurs">#REF!</definedName>
    <definedName name="novembre">#REF!</definedName>
    <definedName name="octobre">#REF!</definedName>
    <definedName name="Pellouailles">#REF!</definedName>
    <definedName name="Séniors">#REF!</definedName>
    <definedName name="Séniors_Femmes">#REF!</definedName>
    <definedName name="Séniors_Hommes">#REF!</definedName>
    <definedName name="septembre">#REF!</definedName>
    <definedName name="St_Sylvain">#REF!</definedName>
    <definedName name="Verrière">#REF!</definedName>
    <definedName name="Vétérans">#REF!</definedName>
    <definedName name="Vétérans_Femmes">#REF!</definedName>
    <definedName name="Vétérans_Hommes">#REF!</definedName>
    <definedName name="_xlnm.Print_Area" localSheetId="13">'Correction d''erreur'!$A$1:$J$46</definedName>
    <definedName name="_xlnm.Print_Area" localSheetId="4">'Demande de Carte'!$A$1:$H$54</definedName>
    <definedName name="_xlnm.Print_Area" localSheetId="8">'DOCUMENT UNIQUE LICENCE'!$B$1:$I$45</definedName>
    <definedName name="_xlnm.Print_Area" localSheetId="10">'Feuille Comptable'!$A$1:$K$39</definedName>
    <definedName name="_xlnm.Print_Area" localSheetId="5">'Renouvellement de Licence'!$A$1:$H$50</definedName>
    <definedName name="_xlnm.Print_Area" localSheetId="9">'Vérification des Licences'!$A$1:$U$111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2" i="32" l="1"/>
  <c r="U2" i="18"/>
  <c r="V2" i="18" s="1"/>
  <c r="D13" i="1"/>
  <c r="U17" i="18"/>
  <c r="X17" i="18" s="1"/>
  <c r="U18" i="18"/>
  <c r="X18" i="18" s="1"/>
  <c r="U19" i="18"/>
  <c r="X19" i="18" s="1"/>
  <c r="U20" i="18"/>
  <c r="X20" i="18" s="1"/>
  <c r="U21" i="18"/>
  <c r="X21" i="18" s="1"/>
  <c r="U22" i="18"/>
  <c r="X22" i="18" s="1"/>
  <c r="U23" i="18"/>
  <c r="X23" i="18" s="1"/>
  <c r="U24" i="18"/>
  <c r="X24" i="18" s="1"/>
  <c r="U25" i="18"/>
  <c r="X25" i="18" s="1"/>
  <c r="U26" i="18"/>
  <c r="X26" i="18" s="1"/>
  <c r="U27" i="18"/>
  <c r="X27" i="18" s="1"/>
  <c r="U28" i="18"/>
  <c r="X28" i="18" s="1"/>
  <c r="U29" i="18"/>
  <c r="X29" i="18" s="1"/>
  <c r="U30" i="18"/>
  <c r="X30" i="18" s="1"/>
  <c r="U31" i="18"/>
  <c r="X31" i="18" s="1"/>
  <c r="U32" i="18"/>
  <c r="X32" i="18" s="1"/>
  <c r="U33" i="18"/>
  <c r="X33" i="18" s="1"/>
  <c r="U34" i="18"/>
  <c r="X34" i="18" s="1"/>
  <c r="U35" i="18"/>
  <c r="X35" i="18" s="1"/>
  <c r="U36" i="18"/>
  <c r="X36" i="18" s="1"/>
  <c r="U37" i="18"/>
  <c r="X37" i="18" s="1"/>
  <c r="U38" i="18"/>
  <c r="X38" i="18" s="1"/>
  <c r="U39" i="18"/>
  <c r="X39" i="18" s="1"/>
  <c r="U40" i="18"/>
  <c r="X40" i="18" s="1"/>
  <c r="U41" i="18"/>
  <c r="X41" i="18" s="1"/>
  <c r="U42" i="18"/>
  <c r="X42" i="18" s="1"/>
  <c r="U43" i="18"/>
  <c r="X43" i="18" s="1"/>
  <c r="U44" i="18"/>
  <c r="X44" i="18" s="1"/>
  <c r="U45" i="18"/>
  <c r="X45" i="18" s="1"/>
  <c r="U46" i="18"/>
  <c r="X46" i="18" s="1"/>
  <c r="U47" i="18"/>
  <c r="X47" i="18" s="1"/>
  <c r="U48" i="18"/>
  <c r="X48" i="18" s="1"/>
  <c r="U49" i="18"/>
  <c r="X49" i="18" s="1"/>
  <c r="U50" i="18"/>
  <c r="X50" i="18" s="1"/>
  <c r="U51" i="18"/>
  <c r="X51" i="18" s="1"/>
  <c r="U52" i="18"/>
  <c r="X52" i="18" s="1"/>
  <c r="U53" i="18"/>
  <c r="X53" i="18" s="1"/>
  <c r="U54" i="18"/>
  <c r="X54" i="18" s="1"/>
  <c r="U55" i="18"/>
  <c r="X55" i="18" s="1"/>
  <c r="U56" i="18"/>
  <c r="X56" i="18" s="1"/>
  <c r="U57" i="18"/>
  <c r="X57" i="18" s="1"/>
  <c r="U58" i="18"/>
  <c r="X58" i="18" s="1"/>
  <c r="U59" i="18"/>
  <c r="X59" i="18" s="1"/>
  <c r="U60" i="18"/>
  <c r="X60" i="18" s="1"/>
  <c r="U61" i="18"/>
  <c r="X61" i="18" s="1"/>
  <c r="U62" i="18"/>
  <c r="X62" i="18" s="1"/>
  <c r="U63" i="18"/>
  <c r="X63" i="18" s="1"/>
  <c r="U64" i="18"/>
  <c r="X64" i="18" s="1"/>
  <c r="U65" i="18"/>
  <c r="X65" i="18" s="1"/>
  <c r="U66" i="18"/>
  <c r="X66" i="18" s="1"/>
  <c r="U67" i="18"/>
  <c r="X67" i="18" s="1"/>
  <c r="U68" i="18"/>
  <c r="X68" i="18" s="1"/>
  <c r="U69" i="18"/>
  <c r="X69" i="18" s="1"/>
  <c r="U70" i="18"/>
  <c r="X70" i="18" s="1"/>
  <c r="U71" i="18"/>
  <c r="X71" i="18" s="1"/>
  <c r="U72" i="18"/>
  <c r="X72" i="18" s="1"/>
  <c r="U73" i="18"/>
  <c r="X73" i="18" s="1"/>
  <c r="U74" i="18"/>
  <c r="X74" i="18" s="1"/>
  <c r="U75" i="18"/>
  <c r="X75" i="18" s="1"/>
  <c r="U76" i="18"/>
  <c r="X76" i="18" s="1"/>
  <c r="U77" i="18"/>
  <c r="X77" i="18" s="1"/>
  <c r="U78" i="18"/>
  <c r="X78" i="18" s="1"/>
  <c r="U79" i="18"/>
  <c r="X79" i="18" s="1"/>
  <c r="U80" i="18"/>
  <c r="X80" i="18" s="1"/>
  <c r="U81" i="18"/>
  <c r="X81" i="18" s="1"/>
  <c r="U82" i="18"/>
  <c r="X82" i="18" s="1"/>
  <c r="U83" i="18"/>
  <c r="X83" i="18" s="1"/>
  <c r="U84" i="18"/>
  <c r="X84" i="18" s="1"/>
  <c r="U85" i="18"/>
  <c r="X85" i="18" s="1"/>
  <c r="U86" i="18"/>
  <c r="X86" i="18" s="1"/>
  <c r="U87" i="18"/>
  <c r="X87" i="18" s="1"/>
  <c r="U88" i="18"/>
  <c r="X88" i="18" s="1"/>
  <c r="U89" i="18"/>
  <c r="X89" i="18" s="1"/>
  <c r="U90" i="18"/>
  <c r="X90" i="18" s="1"/>
  <c r="U91" i="18"/>
  <c r="X91" i="18" s="1"/>
  <c r="U92" i="18"/>
  <c r="X92" i="18" s="1"/>
  <c r="U93" i="18"/>
  <c r="X93" i="18" s="1"/>
  <c r="U94" i="18"/>
  <c r="X94" i="18" s="1"/>
  <c r="U95" i="18"/>
  <c r="X95" i="18" s="1"/>
  <c r="U96" i="18"/>
  <c r="X96" i="18" s="1"/>
  <c r="U97" i="18"/>
  <c r="X97" i="18" s="1"/>
  <c r="U16" i="18"/>
  <c r="X16" i="18" s="1"/>
  <c r="U13" i="18"/>
  <c r="E11" i="32"/>
  <c r="I4" i="32"/>
  <c r="B8" i="32"/>
  <c r="D13" i="32"/>
  <c r="B11" i="32"/>
  <c r="F10" i="32"/>
  <c r="F9" i="32"/>
  <c r="B10" i="32"/>
  <c r="B9" i="32"/>
  <c r="D18" i="32"/>
  <c r="F8" i="32"/>
  <c r="C8" i="32"/>
  <c r="B7" i="32"/>
  <c r="E35" i="32"/>
  <c r="H35" i="32"/>
  <c r="K21" i="32"/>
  <c r="K20" i="32"/>
  <c r="K19" i="32"/>
  <c r="K18" i="32"/>
  <c r="K17" i="32"/>
  <c r="K16" i="32"/>
  <c r="K15" i="32"/>
  <c r="K14" i="32"/>
  <c r="K13" i="32"/>
  <c r="K12" i="32"/>
  <c r="B33" i="32"/>
  <c r="K11" i="32"/>
  <c r="K10" i="32"/>
  <c r="B14" i="32"/>
  <c r="B13" i="32"/>
  <c r="B12" i="32"/>
  <c r="K9" i="32"/>
  <c r="K8" i="32"/>
  <c r="G14" i="32" l="1"/>
  <c r="D16" i="32"/>
  <c r="AG2" i="18"/>
  <c r="AC2" i="18"/>
  <c r="Y2" i="18"/>
  <c r="AF2" i="18"/>
  <c r="AB2" i="18"/>
  <c r="X2" i="18"/>
  <c r="AE2" i="18"/>
  <c r="AA2" i="18"/>
  <c r="W2" i="18"/>
  <c r="AH2" i="18"/>
  <c r="AD2" i="18"/>
  <c r="Z2" i="18"/>
  <c r="I11" i="32"/>
  <c r="D4" i="32"/>
  <c r="D5" i="32" s="1"/>
  <c r="E8" i="32"/>
  <c r="V16" i="18" l="1"/>
  <c r="V17" i="18"/>
  <c r="V18" i="18"/>
  <c r="V19" i="18"/>
  <c r="V20" i="18"/>
  <c r="V21" i="18"/>
  <c r="V22" i="18"/>
  <c r="V23" i="18"/>
  <c r="V24" i="18"/>
  <c r="V25" i="18"/>
  <c r="V26" i="18"/>
  <c r="V27" i="18"/>
  <c r="V28" i="18"/>
  <c r="V29" i="18"/>
  <c r="V30" i="18"/>
  <c r="V31" i="18"/>
  <c r="V32" i="18"/>
  <c r="V33" i="18"/>
  <c r="V34" i="18"/>
  <c r="V35" i="18"/>
  <c r="V36" i="18"/>
  <c r="V37" i="18"/>
  <c r="V38" i="18"/>
  <c r="V39" i="18"/>
  <c r="V40" i="18"/>
  <c r="V41" i="18"/>
  <c r="V42" i="18"/>
  <c r="V43" i="18"/>
  <c r="V44" i="18"/>
  <c r="V45" i="18"/>
  <c r="V46" i="18"/>
  <c r="V47" i="18"/>
  <c r="V48" i="18"/>
  <c r="V49" i="18"/>
  <c r="V50" i="18"/>
  <c r="V51" i="18"/>
  <c r="V52" i="18"/>
  <c r="V53" i="18"/>
  <c r="V54" i="18"/>
  <c r="V55" i="18"/>
  <c r="V56" i="18"/>
  <c r="V57" i="18"/>
  <c r="V58" i="18"/>
  <c r="V59" i="18"/>
  <c r="W17" i="18" l="1"/>
  <c r="W18" i="18"/>
  <c r="W19" i="18"/>
  <c r="W20" i="18"/>
  <c r="W21" i="18"/>
  <c r="W22" i="18"/>
  <c r="W23" i="18"/>
  <c r="W24" i="18"/>
  <c r="W25" i="18"/>
  <c r="W26" i="18"/>
  <c r="W27" i="18"/>
  <c r="W28" i="18"/>
  <c r="W29" i="18"/>
  <c r="W30" i="18"/>
  <c r="W31" i="18"/>
  <c r="W32" i="18"/>
  <c r="W33" i="18"/>
  <c r="W34" i="18"/>
  <c r="W35" i="18"/>
  <c r="W36" i="18"/>
  <c r="W37" i="18"/>
  <c r="W38" i="18"/>
  <c r="W39" i="18"/>
  <c r="W40" i="18"/>
  <c r="W41" i="18"/>
  <c r="W42" i="18"/>
  <c r="W43" i="18"/>
  <c r="W44" i="18"/>
  <c r="W45" i="18"/>
  <c r="W46" i="18"/>
  <c r="W47" i="18"/>
  <c r="W48" i="18"/>
  <c r="W49" i="18"/>
  <c r="W50" i="18"/>
  <c r="W51" i="18"/>
  <c r="W52" i="18"/>
  <c r="W53" i="18"/>
  <c r="W54" i="18"/>
  <c r="W55" i="18"/>
  <c r="W56" i="18"/>
  <c r="W57" i="18"/>
  <c r="W58" i="18"/>
  <c r="W59" i="18"/>
  <c r="W16" i="18"/>
  <c r="D4" i="1" l="1"/>
  <c r="E4" i="32" s="1"/>
  <c r="A1" i="18" l="1"/>
  <c r="B20" i="21"/>
  <c r="C3" i="18"/>
  <c r="B13" i="18"/>
  <c r="D13" i="18" s="1"/>
  <c r="Y36" i="18"/>
  <c r="Y44" i="18"/>
  <c r="Y52" i="18"/>
  <c r="Y56" i="18"/>
  <c r="V60" i="18"/>
  <c r="V61" i="18"/>
  <c r="W61" i="18" s="1"/>
  <c r="V62" i="18"/>
  <c r="W62" i="18" s="1"/>
  <c r="V63" i="18"/>
  <c r="W63" i="18" s="1"/>
  <c r="V64" i="18"/>
  <c r="V65" i="18"/>
  <c r="W65" i="18" s="1"/>
  <c r="V66" i="18"/>
  <c r="W66" i="18" s="1"/>
  <c r="V67" i="18"/>
  <c r="W67" i="18" s="1"/>
  <c r="V68" i="18"/>
  <c r="V69" i="18"/>
  <c r="W69" i="18" s="1"/>
  <c r="V70" i="18"/>
  <c r="W70" i="18" s="1"/>
  <c r="V71" i="18"/>
  <c r="W71" i="18" s="1"/>
  <c r="V72" i="18"/>
  <c r="V73" i="18"/>
  <c r="W73" i="18" s="1"/>
  <c r="V74" i="18"/>
  <c r="W74" i="18" s="1"/>
  <c r="V75" i="18"/>
  <c r="W75" i="18" s="1"/>
  <c r="V76" i="18"/>
  <c r="V77" i="18"/>
  <c r="W77" i="18" s="1"/>
  <c r="V78" i="18"/>
  <c r="W78" i="18" s="1"/>
  <c r="V79" i="18"/>
  <c r="W79" i="18" s="1"/>
  <c r="V80" i="18"/>
  <c r="V81" i="18"/>
  <c r="W81" i="18" s="1"/>
  <c r="V82" i="18"/>
  <c r="W82" i="18" s="1"/>
  <c r="V83" i="18"/>
  <c r="W83" i="18" s="1"/>
  <c r="V84" i="18"/>
  <c r="V85" i="18"/>
  <c r="W85" i="18" s="1"/>
  <c r="V86" i="18"/>
  <c r="W86" i="18" s="1"/>
  <c r="V87" i="18"/>
  <c r="W87" i="18" s="1"/>
  <c r="V88" i="18"/>
  <c r="V89" i="18"/>
  <c r="W89" i="18" s="1"/>
  <c r="V90" i="18"/>
  <c r="W90" i="18" s="1"/>
  <c r="V91" i="18"/>
  <c r="W91" i="18" s="1"/>
  <c r="V92" i="18"/>
  <c r="V93" i="18"/>
  <c r="W93" i="18" s="1"/>
  <c r="V94" i="18"/>
  <c r="W94" i="18" s="1"/>
  <c r="V95" i="18"/>
  <c r="V96" i="18"/>
  <c r="W96" i="18" s="1"/>
  <c r="V97" i="18"/>
  <c r="B10" i="21" l="1"/>
  <c r="B18" i="21"/>
  <c r="W97" i="18"/>
  <c r="Y97" i="18" s="1"/>
  <c r="W95" i="18"/>
  <c r="Y95" i="18" s="1"/>
  <c r="W92" i="18"/>
  <c r="Y92" i="18" s="1"/>
  <c r="W88" i="18"/>
  <c r="Y88" i="18" s="1"/>
  <c r="W84" i="18"/>
  <c r="Y84" i="18" s="1"/>
  <c r="W80" i="18"/>
  <c r="Y80" i="18" s="1"/>
  <c r="W76" i="18"/>
  <c r="Y76" i="18" s="1"/>
  <c r="W72" i="18"/>
  <c r="Y72" i="18" s="1"/>
  <c r="W68" i="18"/>
  <c r="Y68" i="18" s="1"/>
  <c r="W64" i="18"/>
  <c r="Y64" i="18" s="1"/>
  <c r="W60" i="18"/>
  <c r="Y60" i="18" s="1"/>
  <c r="Y96" i="18"/>
  <c r="Y28" i="18"/>
  <c r="Y24" i="18"/>
  <c r="Y32" i="18"/>
  <c r="Y40" i="18"/>
  <c r="Y48" i="18"/>
  <c r="Y93" i="18"/>
  <c r="Y83" i="18"/>
  <c r="B14" i="21"/>
  <c r="Y90" i="18"/>
  <c r="Y20" i="18"/>
  <c r="Y16" i="18"/>
  <c r="Y86" i="18"/>
  <c r="Y18" i="18"/>
  <c r="Y77" i="18"/>
  <c r="Y67" i="18"/>
  <c r="Y61" i="18"/>
  <c r="Y51" i="18"/>
  <c r="Y47" i="18"/>
  <c r="Y31" i="18"/>
  <c r="Y74" i="18"/>
  <c r="Y58" i="18"/>
  <c r="Y42" i="18"/>
  <c r="Y26" i="18"/>
  <c r="Y22" i="18"/>
  <c r="Y17" i="18"/>
  <c r="Y54" i="18"/>
  <c r="Y38" i="18"/>
  <c r="Y49" i="18"/>
  <c r="Y33" i="18"/>
  <c r="Y70" i="18"/>
  <c r="Y19" i="18"/>
  <c r="Y79" i="18"/>
  <c r="Y63" i="18"/>
  <c r="Y43" i="18"/>
  <c r="Y91" i="18"/>
  <c r="Y82" i="18"/>
  <c r="Y75" i="18"/>
  <c r="Y66" i="18"/>
  <c r="Y59" i="18"/>
  <c r="Y50" i="18"/>
  <c r="Y39" i="18"/>
  <c r="Y34" i="18"/>
  <c r="Y27" i="18"/>
  <c r="Y94" i="18"/>
  <c r="Y87" i="18"/>
  <c r="Y78" i="18"/>
  <c r="Y71" i="18"/>
  <c r="Y62" i="18"/>
  <c r="Y55" i="18"/>
  <c r="Y46" i="18"/>
  <c r="Y35" i="18"/>
  <c r="Y30" i="18"/>
  <c r="Y23" i="18"/>
  <c r="Y45" i="18"/>
  <c r="Y29" i="18"/>
  <c r="Y85" i="18"/>
  <c r="Y69" i="18"/>
  <c r="Y53" i="18"/>
  <c r="Y41" i="18"/>
  <c r="Y25" i="18"/>
  <c r="Y89" i="18"/>
  <c r="Y73" i="18"/>
  <c r="Y57" i="18"/>
  <c r="Y81" i="18"/>
  <c r="Y65" i="18"/>
  <c r="Y37" i="18"/>
  <c r="Y21" i="18"/>
  <c r="B12" i="21"/>
  <c r="B16" i="21" l="1"/>
  <c r="B99" i="18"/>
  <c r="B100" i="18"/>
  <c r="B105" i="18"/>
  <c r="B110" i="18"/>
  <c r="B101" i="18"/>
  <c r="B108" i="18"/>
  <c r="B106" i="18"/>
  <c r="B107" i="18"/>
  <c r="B102" i="18"/>
  <c r="G39" i="25"/>
  <c r="B109" i="18" l="1"/>
  <c r="B103" i="18"/>
  <c r="B104" i="18"/>
  <c r="F24" i="21"/>
  <c r="F11" i="21"/>
  <c r="F12" i="21"/>
  <c r="F13" i="21"/>
  <c r="F14" i="21"/>
  <c r="F15" i="21"/>
  <c r="F16" i="21"/>
  <c r="F17" i="21"/>
  <c r="F18" i="21"/>
  <c r="F19" i="21"/>
  <c r="F20" i="21"/>
  <c r="F21" i="21"/>
  <c r="F10" i="21"/>
  <c r="B111" i="18" l="1"/>
  <c r="F22" i="21"/>
  <c r="F25" i="21" s="1"/>
  <c r="H27" i="21" l="1"/>
  <c r="D22" i="21" l="1"/>
  <c r="D25" i="21" s="1"/>
  <c r="D15" i="1" l="1"/>
  <c r="J1" i="1"/>
  <c r="B51" i="15"/>
  <c r="A2" i="15"/>
  <c r="B39" i="15"/>
  <c r="A8" i="25"/>
  <c r="E6" i="25"/>
  <c r="E8" i="26"/>
  <c r="B6" i="26"/>
  <c r="E6" i="26" s="1"/>
  <c r="A4" i="26"/>
  <c r="B4" i="25"/>
  <c r="E4" i="25" s="1"/>
  <c r="G42" i="25"/>
  <c r="G41" i="25"/>
  <c r="D41" i="25"/>
  <c r="G40" i="25"/>
  <c r="D39" i="25"/>
  <c r="G8" i="19"/>
  <c r="B8" i="19" s="1"/>
  <c r="I7" i="21"/>
  <c r="C7" i="21" s="1"/>
  <c r="A6" i="25" l="1"/>
  <c r="A8" i="26"/>
</calcChain>
</file>

<file path=xl/sharedStrings.xml><?xml version="1.0" encoding="utf-8"?>
<sst xmlns="http://schemas.openxmlformats.org/spreadsheetml/2006/main" count="541" uniqueCount="354">
  <si>
    <t>Mode d'emploi</t>
  </si>
  <si>
    <t>N°Club</t>
  </si>
  <si>
    <t>Club</t>
  </si>
  <si>
    <t>cachet du Club</t>
  </si>
  <si>
    <t>Signature du Président</t>
  </si>
  <si>
    <t>Ville</t>
  </si>
  <si>
    <t>NOM</t>
  </si>
  <si>
    <t>Si je ne souhaite pas souscrire cette assurance de personnes , cochez cette casse</t>
  </si>
  <si>
    <t>Email</t>
  </si>
  <si>
    <t>Classification</t>
  </si>
  <si>
    <t>Catégorie</t>
  </si>
  <si>
    <t>Code Postal</t>
  </si>
  <si>
    <t>Adresse</t>
  </si>
  <si>
    <t>E</t>
  </si>
  <si>
    <t>F</t>
  </si>
  <si>
    <t>Prénom</t>
  </si>
  <si>
    <t>N° licence</t>
  </si>
  <si>
    <t>N° Club</t>
  </si>
  <si>
    <t>signature du Président et cachet du club</t>
  </si>
  <si>
    <t>Joindre une nouvelle photo pour le changement de catégorie</t>
  </si>
  <si>
    <t>BENJAMINS</t>
  </si>
  <si>
    <t>MINIMES</t>
  </si>
  <si>
    <t>CADETS</t>
  </si>
  <si>
    <t>JUNIORS</t>
  </si>
  <si>
    <t>prénom</t>
  </si>
  <si>
    <t>N°</t>
  </si>
  <si>
    <t>N°licence</t>
  </si>
  <si>
    <t>certificat</t>
  </si>
  <si>
    <t>CLUB</t>
  </si>
  <si>
    <t>N° de CLUB</t>
  </si>
  <si>
    <t>DATE</t>
  </si>
  <si>
    <t>CD49</t>
  </si>
  <si>
    <t>F.F.P.J.P</t>
  </si>
  <si>
    <t>Vérification des Licences</t>
  </si>
  <si>
    <t>Espèces</t>
  </si>
  <si>
    <t xml:space="preserve"> N° Chèque</t>
  </si>
  <si>
    <t>Signature du joueur ou du président</t>
  </si>
  <si>
    <t>Benjamins 8.00€</t>
  </si>
  <si>
    <t>le</t>
  </si>
  <si>
    <t>fait à</t>
  </si>
  <si>
    <t>Minimes 8.00€</t>
  </si>
  <si>
    <t>Cadets  8.00€</t>
  </si>
  <si>
    <t>code postal</t>
  </si>
  <si>
    <t>Juniors12 €</t>
  </si>
  <si>
    <t>adresse</t>
  </si>
  <si>
    <t>Séniors 20 €</t>
  </si>
  <si>
    <t>date de naissance</t>
  </si>
  <si>
    <t>Vétérans 20 €</t>
  </si>
  <si>
    <t>réservé Comité</t>
  </si>
  <si>
    <t>ATTESTATION</t>
  </si>
  <si>
    <t>CORRECTION D'ERREUR</t>
  </si>
  <si>
    <t>LICENCE ACTUELLE</t>
  </si>
  <si>
    <t>NOUVELLE LICENCE</t>
  </si>
  <si>
    <t>Né le</t>
  </si>
  <si>
    <t>erreur du club</t>
  </si>
  <si>
    <t xml:space="preserve">erreur du Comité </t>
  </si>
  <si>
    <t>à la charge du Comité</t>
  </si>
  <si>
    <t>Le changement d'adresse en cours de saison n'engage pas une nouvelle licence</t>
  </si>
  <si>
    <t>chèque N°</t>
  </si>
  <si>
    <t>Correction d'erreur</t>
  </si>
  <si>
    <t>FÉDÉRATION FRANCAISE DE PÉTANQUE ET DE JEU PROVENÇAL</t>
  </si>
  <si>
    <t>COMITÉ DE MAINE ET LOIRE</t>
  </si>
  <si>
    <t>FEUILLE COMPTABLE</t>
  </si>
  <si>
    <t>année</t>
  </si>
  <si>
    <t>CATEGORIE</t>
  </si>
  <si>
    <t>NOMBRE</t>
  </si>
  <si>
    <t>PRIX UNITAIRE</t>
  </si>
  <si>
    <t>TOTAL</t>
  </si>
  <si>
    <t xml:space="preserve">TOTAL LICENCE (S) </t>
  </si>
  <si>
    <t xml:space="preserve">DATE D'ENVOI DU CLUB: </t>
  </si>
  <si>
    <t>Visa du Club</t>
  </si>
  <si>
    <t>DATE RECEPTION COMITE</t>
  </si>
  <si>
    <t>visa du Comité</t>
  </si>
  <si>
    <t>RETRAIT DES LICENCES AU COMITÉ</t>
  </si>
  <si>
    <t>OUI</t>
  </si>
  <si>
    <t>NON</t>
  </si>
  <si>
    <t>FFPJP - CD 49  - 135 Rue Saumuroise  -  Tel : 02 41 66 86 82</t>
  </si>
  <si>
    <t>Fidèles Sud Loire</t>
  </si>
  <si>
    <t>Boulistes Avrillé</t>
  </si>
  <si>
    <t>Les Amis de la Pétanque Trélazéenne</t>
  </si>
  <si>
    <t>ASPTT Angers Pétanque</t>
  </si>
  <si>
    <t>Intrépide d'Angers</t>
  </si>
  <si>
    <t>Pétanque Club Empiré</t>
  </si>
  <si>
    <t>Pétanque Club Soulaire et Bourg</t>
  </si>
  <si>
    <t>La Rafle d'Angers</t>
  </si>
  <si>
    <t>Ecouflant Pétanque Club</t>
  </si>
  <si>
    <t>Pétanque Soucelloise</t>
  </si>
  <si>
    <t>Sarrigné Plessis Pétanque Club</t>
  </si>
  <si>
    <t>Durtal Pétanque Club</t>
  </si>
  <si>
    <t>Pétanque Beaufortaise</t>
  </si>
  <si>
    <t>Cochonnet Mazéais</t>
  </si>
  <si>
    <t>Soleil Pétanque de Baugé</t>
  </si>
  <si>
    <t>Pétanque Brainoise</t>
  </si>
  <si>
    <t>Pellouailles les Boules</t>
  </si>
  <si>
    <t>Pétanque Tiercéenne</t>
  </si>
  <si>
    <t>Pétanque Club Daumeray - Morannes</t>
  </si>
  <si>
    <t>Energie Pétanque le May sur Evre</t>
  </si>
  <si>
    <t>Montjean Pétanque</t>
  </si>
  <si>
    <t>Chemillé Pétanque</t>
  </si>
  <si>
    <t>Union Pétanquaise Saint Georges sur Loire</t>
  </si>
  <si>
    <t>Espetven Pétanque Saint Macaire</t>
  </si>
  <si>
    <t>ASPTT Cholet Pétanque</t>
  </si>
  <si>
    <t>ASEC Pétanque La Pommeraye</t>
  </si>
  <si>
    <t>Boule d'Or Montlimartoise</t>
  </si>
  <si>
    <t>Saint Martin Sports Beaupréau</t>
  </si>
  <si>
    <t>Saint Michel Pétanque La Poitevinière</t>
  </si>
  <si>
    <t>CAEB Cholet Pétanque</t>
  </si>
  <si>
    <t>Pétanque Saint Légeoise</t>
  </si>
  <si>
    <t>En Avant La Tessoualle Pétanque</t>
  </si>
  <si>
    <t>NDC Pétanque La Jubaudière</t>
  </si>
  <si>
    <t>Jallais Pétanque Club</t>
  </si>
  <si>
    <t>Verger Pétanque Club Cholet</t>
  </si>
  <si>
    <t>Pétanque Club de Nuaillé</t>
  </si>
  <si>
    <t>Les Amis de la Pétanque Chemilloise</t>
  </si>
  <si>
    <t>Pétanque Club Paul Biet longué</t>
  </si>
  <si>
    <t>Avant Garde Pétanque Vivy</t>
  </si>
  <si>
    <t>Gennes Pétanque</t>
  </si>
  <si>
    <t>Racing Club Doué Pétanque</t>
  </si>
  <si>
    <t>La Pétanque Noyantaise</t>
  </si>
  <si>
    <t>Société Omnisport Candéenne de Pétanque</t>
  </si>
  <si>
    <t>Le Carreau Membrollais</t>
  </si>
  <si>
    <t>Feuille Comptable</t>
  </si>
  <si>
    <t>Date</t>
  </si>
  <si>
    <t>Portable</t>
  </si>
  <si>
    <t>date du certificat médical</t>
  </si>
  <si>
    <t>catégories</t>
  </si>
  <si>
    <t>Année</t>
  </si>
  <si>
    <t>Benjamin</t>
  </si>
  <si>
    <t>Minime</t>
  </si>
  <si>
    <t>Cadet</t>
  </si>
  <si>
    <t>Juniors</t>
  </si>
  <si>
    <t>Séniors</t>
  </si>
  <si>
    <t>Vétérans</t>
  </si>
  <si>
    <t xml:space="preserve">  OUI       NON</t>
  </si>
  <si>
    <t>CRÉATION DE LICENCE</t>
  </si>
  <si>
    <t>respecter les catégories</t>
  </si>
  <si>
    <t>Joindre obligatoirement une photo</t>
  </si>
  <si>
    <t>père/mère/tuteur légal,autorise le bénéficiaire de cette demande, identifié ci-dessus,à pratiquer la Pétanque et Jeu Provencal
au sein de l'association,ainsi qu'à assurer son transport éventuel. En cas d'accident : personne à prévenir</t>
  </si>
  <si>
    <t>Je,soussigne e)</t>
  </si>
  <si>
    <t>N° de Club</t>
  </si>
  <si>
    <t>VÉTÉRANS</t>
  </si>
  <si>
    <t>Je soussigné (e)</t>
  </si>
  <si>
    <t>Avoir été informé qu'avec la licence,j'adhère simultanément au contrat collectif d'assurance souscrit auprès de MMA Assurance,par la F.F.P.J.P. de son coût et de l'intérêt que présente la souscription d'un contrat de personnes couvrant des dommages corporels (non obligatoire)</t>
  </si>
  <si>
    <t>Avoir été informé de l'intérêt de souscrire les garanties optionnelles,accident corporels,correspondant à l'option "avantage" de la compagnie d'assurance MMA conformément à l'article L .321-4 du code du sport.</t>
  </si>
  <si>
    <r>
      <t>F</t>
    </r>
    <r>
      <rPr>
        <i/>
        <sz val="18"/>
        <rFont val="Calibri"/>
        <family val="2"/>
      </rPr>
      <t xml:space="preserve">édération </t>
    </r>
    <r>
      <rPr>
        <b/>
        <i/>
        <sz val="22"/>
        <rFont val="Calibri"/>
        <family val="2"/>
      </rPr>
      <t>F</t>
    </r>
    <r>
      <rPr>
        <i/>
        <sz val="18"/>
        <rFont val="Calibri"/>
        <family val="2"/>
      </rPr>
      <t xml:space="preserve">rançaise de </t>
    </r>
    <r>
      <rPr>
        <b/>
        <i/>
        <sz val="22"/>
        <rFont val="Calibri"/>
        <family val="2"/>
      </rPr>
      <t>P</t>
    </r>
    <r>
      <rPr>
        <i/>
        <sz val="18"/>
        <rFont val="Calibri"/>
        <family val="2"/>
      </rPr>
      <t>étanque et</t>
    </r>
    <r>
      <rPr>
        <b/>
        <i/>
        <sz val="18"/>
        <rFont val="Calibri"/>
        <family val="2"/>
      </rPr>
      <t xml:space="preserve"> </t>
    </r>
    <r>
      <rPr>
        <b/>
        <i/>
        <sz val="22"/>
        <rFont val="Calibri"/>
        <family val="2"/>
      </rPr>
      <t>J</t>
    </r>
    <r>
      <rPr>
        <i/>
        <sz val="18"/>
        <rFont val="Calibri"/>
        <family val="2"/>
      </rPr>
      <t xml:space="preserve">eu </t>
    </r>
    <r>
      <rPr>
        <b/>
        <i/>
        <sz val="22"/>
        <rFont val="Calibri"/>
        <family val="2"/>
      </rPr>
      <t>P</t>
    </r>
    <r>
      <rPr>
        <i/>
        <sz val="18"/>
        <rFont val="Calibri"/>
        <family val="2"/>
      </rPr>
      <t>rovencal</t>
    </r>
  </si>
  <si>
    <t>Région des Pays de la Loire - Comité de Maine et Loire</t>
  </si>
  <si>
    <r>
      <t>F</t>
    </r>
    <r>
      <rPr>
        <i/>
        <sz val="18"/>
        <rFont val="Calibri"/>
        <family val="2"/>
      </rPr>
      <t xml:space="preserve">édération </t>
    </r>
    <r>
      <rPr>
        <b/>
        <i/>
        <sz val="22"/>
        <rFont val="Calibri"/>
        <family val="2"/>
      </rPr>
      <t>F</t>
    </r>
    <r>
      <rPr>
        <i/>
        <sz val="18"/>
        <rFont val="Calibri"/>
        <family val="2"/>
      </rPr>
      <t xml:space="preserve">rançaise de </t>
    </r>
    <r>
      <rPr>
        <b/>
        <i/>
        <sz val="22"/>
        <rFont val="Calibri"/>
        <family val="2"/>
      </rPr>
      <t>P</t>
    </r>
    <r>
      <rPr>
        <i/>
        <sz val="18"/>
        <rFont val="Calibri"/>
        <family val="2"/>
      </rPr>
      <t>étanque et</t>
    </r>
    <r>
      <rPr>
        <b/>
        <i/>
        <sz val="18"/>
        <rFont val="Calibri"/>
        <family val="2"/>
      </rPr>
      <t xml:space="preserve"> </t>
    </r>
    <r>
      <rPr>
        <b/>
        <i/>
        <sz val="22"/>
        <rFont val="Calibri"/>
        <family val="2"/>
      </rPr>
      <t>J</t>
    </r>
    <r>
      <rPr>
        <i/>
        <sz val="18"/>
        <rFont val="Calibri"/>
        <family val="2"/>
      </rPr>
      <t xml:space="preserve">eu </t>
    </r>
    <r>
      <rPr>
        <b/>
        <i/>
        <sz val="22"/>
        <rFont val="Calibri"/>
        <family val="2"/>
      </rPr>
      <t>P</t>
    </r>
    <r>
      <rPr>
        <i/>
        <sz val="18"/>
        <rFont val="Calibri"/>
        <family val="2"/>
      </rPr>
      <t>rovençal</t>
    </r>
  </si>
  <si>
    <t>Pour les cartes cassées, joindre licence</t>
  </si>
  <si>
    <t>Date du Certificat Médical</t>
  </si>
  <si>
    <t>Téléphone Fixe</t>
  </si>
  <si>
    <t>Signature du Joueur
ou du représentant légal</t>
  </si>
  <si>
    <t>CE FORMULAIRE EST À TRANSMETTRE AU COMITÉ AVEC LA FEUILLE COMPTABLE ACCOMPAGNÉ DU RÈGLEMENT</t>
  </si>
  <si>
    <t xml:space="preserve">Uniquement pour les licences qui passent dans le lecteur </t>
  </si>
  <si>
    <t>RENOUVELLEMENT DE LICENCE</t>
  </si>
  <si>
    <t>VÉRIFICATION DES LICENCES</t>
  </si>
  <si>
    <t>Vous devez, en présence du licencié contrôler son adresse complète et sa date de naissance.</t>
  </si>
  <si>
    <t>LITIGES</t>
  </si>
  <si>
    <t>DEMANDE DE DUPLICATA</t>
  </si>
  <si>
    <t>Formulaire à joindre impérativement à toutes vos demandes de licences</t>
  </si>
  <si>
    <r>
      <t>Il est</t>
    </r>
    <r>
      <rPr>
        <sz val="12"/>
        <rFont val="Calibri"/>
        <family val="2"/>
      </rPr>
      <t xml:space="preserve"> </t>
    </r>
    <r>
      <rPr>
        <b/>
        <sz val="12"/>
        <rFont val="Calibri"/>
        <family val="2"/>
      </rPr>
      <t>IMPÉRATIF</t>
    </r>
    <r>
      <rPr>
        <sz val="10"/>
        <rFont val="Calibri"/>
        <family val="2"/>
      </rPr>
      <t xml:space="preserve"> que ce formulaire soit rempli  </t>
    </r>
    <r>
      <rPr>
        <b/>
        <sz val="12"/>
        <rFont val="Calibri"/>
        <family val="2"/>
      </rPr>
      <t xml:space="preserve">informatiquement </t>
    </r>
    <r>
      <rPr>
        <sz val="10"/>
        <rFont val="Calibri"/>
        <family val="2"/>
      </rPr>
      <t>et accompagné de votre règlement</t>
    </r>
  </si>
  <si>
    <r>
      <rPr>
        <b/>
        <u/>
        <sz val="12"/>
        <color indexed="10"/>
        <rFont val="Calibri"/>
        <family val="2"/>
      </rPr>
      <t>ATTENTION</t>
    </r>
    <r>
      <rPr>
        <sz val="10"/>
        <rFont val="Calibri"/>
        <family val="2"/>
      </rPr>
      <t xml:space="preserve"> : Respectez scrupuleusement toutes les catégories. (Le montant total en dépend)</t>
    </r>
  </si>
  <si>
    <r>
      <rPr>
        <b/>
        <u/>
        <sz val="10"/>
        <rFont val="Calibri"/>
        <family val="2"/>
      </rPr>
      <t>Pour les joueurs mutés</t>
    </r>
    <r>
      <rPr>
        <sz val="10"/>
        <rFont val="Calibri"/>
        <family val="2"/>
      </rPr>
      <t xml:space="preserve">, la case club se modifiera automatiquement d'une autre couleur, vous devrez </t>
    </r>
    <r>
      <rPr>
        <b/>
        <sz val="12"/>
        <rFont val="Calibri"/>
        <family val="2"/>
      </rPr>
      <t>obligatoirement</t>
    </r>
    <r>
      <rPr>
        <sz val="10"/>
        <rFont val="Calibri"/>
        <family val="2"/>
      </rPr>
      <t xml:space="preserve"> joindre à ce formulaire une demande de mutation pour tous ces joueurs mutés. Si le joueur n'est pas en possession de ce document, supprimez la ligne et n'établissez pas de demande.</t>
    </r>
  </si>
  <si>
    <t>CP</t>
  </si>
  <si>
    <t>Dern
Ann</t>
  </si>
  <si>
    <t>Fédération Française de Pétanque et jeu Provençal</t>
  </si>
  <si>
    <t>Année de Naissance</t>
  </si>
  <si>
    <t>Pour les clubs ou les personnes qui remplissent le formulaire en lettres manuscrites, écrivez en majuscules, de façon claire et compréhensible</t>
  </si>
  <si>
    <t>Montant à régler</t>
  </si>
  <si>
    <t>MODE DE REGLEMENT</t>
  </si>
  <si>
    <t>CHÈQUE</t>
  </si>
  <si>
    <t>VIREMENT</t>
  </si>
  <si>
    <t>ESPÈCE</t>
  </si>
  <si>
    <t>Nouvelle licence uniquement   (ne jamais avoir été licencié)</t>
  </si>
  <si>
    <t>Demander la carte d'identité ou livret de famille (jeunes) pour établir la 1ère demande de licence</t>
  </si>
  <si>
    <t>pour les nouveaux joueurs (ses), demander si ils ont joué dans le département ou hors département.</t>
  </si>
  <si>
    <t>pour un étranger, demander la carte de séjour.</t>
  </si>
  <si>
    <r>
      <rPr>
        <b/>
        <u/>
        <sz val="10"/>
        <rFont val="Calibri"/>
        <family val="2"/>
      </rPr>
      <t>Pour les joueurs mutés</t>
    </r>
    <r>
      <rPr>
        <sz val="10"/>
        <rFont val="Calibri"/>
        <family val="2"/>
      </rPr>
      <t xml:space="preserve"> vous devrez </t>
    </r>
    <r>
      <rPr>
        <b/>
        <sz val="12"/>
        <rFont val="Calibri"/>
        <family val="2"/>
      </rPr>
      <t>obligatoirement</t>
    </r>
    <r>
      <rPr>
        <sz val="10"/>
        <rFont val="Calibri"/>
        <family val="2"/>
      </rPr>
      <t xml:space="preserve"> joindre à ce formulaire une demande de mutation, même si ce joueur n'a pas joué depuis plusieurs années. Si le joueur n'est pas en possession de ce document n'établissez pas de demande.</t>
    </r>
  </si>
  <si>
    <r>
      <t xml:space="preserve">Dans ce formulaire, vous devez impérativement </t>
    </r>
    <r>
      <rPr>
        <b/>
        <sz val="11"/>
        <color indexed="10"/>
        <rFont val="Calibri"/>
        <family val="2"/>
      </rPr>
      <t>passer la licence sur le lecteur, aucune inscription manuscrite ne sera admise</t>
    </r>
    <r>
      <rPr>
        <b/>
        <sz val="10"/>
        <color indexed="10"/>
        <rFont val="Calibri"/>
        <family val="2"/>
      </rPr>
      <t>.</t>
    </r>
  </si>
  <si>
    <r>
      <t xml:space="preserve">En cas du non-respect des critères cités ci-dessus ou la feuille comptable erronée ou complétée manuellement le dossier de demandes de licences ne sera pas traité et vous sera retourné </t>
    </r>
    <r>
      <rPr>
        <b/>
        <u/>
        <sz val="12"/>
        <color indexed="10"/>
        <rFont val="Calibri"/>
        <family val="2"/>
      </rPr>
      <t>à vos frais</t>
    </r>
    <r>
      <rPr>
        <b/>
        <sz val="12"/>
        <color indexed="10"/>
        <rFont val="Calibri"/>
        <family val="2"/>
      </rPr>
      <t xml:space="preserve"> dans sa totalité</t>
    </r>
  </si>
  <si>
    <t>USAC Angers</t>
  </si>
  <si>
    <r>
      <t xml:space="preserve">Il est </t>
    </r>
    <r>
      <rPr>
        <b/>
        <u/>
        <sz val="11"/>
        <color indexed="10"/>
        <rFont val="Calibri"/>
        <family val="2"/>
      </rPr>
      <t>obligatoire</t>
    </r>
    <r>
      <rPr>
        <b/>
        <sz val="11"/>
        <rFont val="Calibri"/>
        <family val="2"/>
      </rPr>
      <t xml:space="preserve"> que ce document soit</t>
    </r>
    <r>
      <rPr>
        <b/>
        <u/>
        <sz val="11"/>
        <color indexed="10"/>
        <rFont val="Calibri"/>
        <family val="2"/>
      </rPr>
      <t xml:space="preserve"> rempli informatiquement</t>
    </r>
    <r>
      <rPr>
        <b/>
        <sz val="11"/>
        <rFont val="Calibri"/>
        <family val="2"/>
      </rPr>
      <t>, et doit être joint impérativement à chaque demande de licences</t>
    </r>
  </si>
  <si>
    <t xml:space="preserve">VETERANS MASCULINS </t>
  </si>
  <si>
    <t xml:space="preserve">SENIORS MASCULINS </t>
  </si>
  <si>
    <t xml:space="preserve">JUNIORS MASCULINS </t>
  </si>
  <si>
    <t xml:space="preserve">VETERANS FEMININES </t>
  </si>
  <si>
    <t xml:space="preserve">SENIORS FEMININES </t>
  </si>
  <si>
    <t xml:space="preserve">JUNIORS FEMININES </t>
  </si>
  <si>
    <t xml:space="preserve">CADETS MASCULINS </t>
  </si>
  <si>
    <t xml:space="preserve">CADETS FEMININES </t>
  </si>
  <si>
    <t xml:space="preserve">MINIMES MASCULINS </t>
  </si>
  <si>
    <t xml:space="preserve">MINIMES FEMININES </t>
  </si>
  <si>
    <t xml:space="preserve">BENJAMINS MASCULINS </t>
  </si>
  <si>
    <t xml:space="preserve">BENJAMINS FEMININES </t>
  </si>
  <si>
    <t>Veteran - M</t>
  </si>
  <si>
    <t>Veteran - F</t>
  </si>
  <si>
    <t>Senior - M</t>
  </si>
  <si>
    <t>Senior - F</t>
  </si>
  <si>
    <t>Junior - M</t>
  </si>
  <si>
    <t>Junior - F</t>
  </si>
  <si>
    <t>Cadet - M</t>
  </si>
  <si>
    <t>Cadet - F</t>
  </si>
  <si>
    <t>Minime - M</t>
  </si>
  <si>
    <t>Minime - F</t>
  </si>
  <si>
    <t>Benjamin - M</t>
  </si>
  <si>
    <t>Benjamin - F</t>
  </si>
  <si>
    <t>Date d'arrivée au comité</t>
  </si>
  <si>
    <t>Controlé par :</t>
  </si>
  <si>
    <t>Réservé  Comité</t>
  </si>
  <si>
    <t>Traité par :</t>
  </si>
  <si>
    <t>Réception des Licences</t>
  </si>
  <si>
    <t>Avisé club date</t>
  </si>
  <si>
    <t>Mise à Jour</t>
  </si>
  <si>
    <t>Réception</t>
  </si>
  <si>
    <t>v</t>
  </si>
  <si>
    <t>Pour toutes les mutations joindre la feuille rose</t>
  </si>
  <si>
    <t>TOUTES CATÉGORIES</t>
  </si>
  <si>
    <t>A</t>
  </si>
  <si>
    <t>B</t>
  </si>
  <si>
    <t>C</t>
  </si>
  <si>
    <t>D</t>
  </si>
  <si>
    <t>G</t>
  </si>
  <si>
    <t>H</t>
  </si>
  <si>
    <t>6 euros</t>
  </si>
  <si>
    <t>Cachet et signature</t>
  </si>
  <si>
    <t>Union Clémentaise Pétanque</t>
  </si>
  <si>
    <r>
      <t>Pour toute demande de nouvelle licence,</t>
    </r>
    <r>
      <rPr>
        <sz val="11"/>
        <color theme="1"/>
        <rFont val="Calibri"/>
        <family val="2"/>
        <scheme val="minor"/>
      </rPr>
      <t xml:space="preserve"> joindre</t>
    </r>
    <r>
      <rPr>
        <b/>
        <sz val="12"/>
        <color indexed="8"/>
        <rFont val="Calibri"/>
        <family val="2"/>
      </rPr>
      <t xml:space="preserve"> obligatoirement</t>
    </r>
    <r>
      <rPr>
        <sz val="11"/>
        <color theme="1"/>
        <rFont val="Calibri"/>
        <family val="2"/>
        <scheme val="minor"/>
      </rPr>
      <t xml:space="preserve"> une photo récente non estampillée avec le </t>
    </r>
    <r>
      <rPr>
        <b/>
        <sz val="12"/>
        <color indexed="8"/>
        <rFont val="Calibri"/>
        <family val="2"/>
      </rPr>
      <t>NOM, Prénom et N° club inscrits au dos de celle-ci (</t>
    </r>
    <r>
      <rPr>
        <sz val="11"/>
        <color theme="1"/>
        <rFont val="Calibri"/>
        <family val="2"/>
        <scheme val="minor"/>
      </rPr>
      <t>ne pas agrafer la photo)</t>
    </r>
  </si>
  <si>
    <t>CE FORMULAIRE EST À TRANSMETTRE AU COMITÉ AVEC LA FEUILLE COMPTABLE ACCOMPAGNÉE DU RÈGLEMENT</t>
  </si>
  <si>
    <t>signature du Président et et cachet du club</t>
  </si>
  <si>
    <t>SENIORS</t>
  </si>
  <si>
    <r>
      <rPr>
        <b/>
        <u/>
        <sz val="12"/>
        <rFont val="Calibri"/>
        <family val="2"/>
      </rPr>
      <t>A SAVOIR</t>
    </r>
    <r>
      <rPr>
        <sz val="10"/>
        <rFont val="Calibri"/>
        <family val="2"/>
      </rPr>
      <t xml:space="preserve"> : Les demandes de mutations peuvent se faire tout au long de l'année.</t>
    </r>
  </si>
  <si>
    <t xml:space="preserve">Joindre la copie de la carte d'identité ou livret de famille </t>
  </si>
  <si>
    <t>La boule Angevine</t>
  </si>
  <si>
    <t>La Triplette Montreuillaise</t>
  </si>
  <si>
    <t xml:space="preserve">TOTAL  </t>
  </si>
  <si>
    <t>SC Beaucouzé Pétanque</t>
  </si>
  <si>
    <t>Pétanque Saint Jean - Saint Martin</t>
  </si>
  <si>
    <t>Liberté Pétanque St-Melaine / Aubance</t>
  </si>
  <si>
    <t>Pétanque Sylvanaise</t>
  </si>
  <si>
    <t>CE Pétanque les Ponts de Cé</t>
  </si>
  <si>
    <t>E.S. Jarzé Pétanque</t>
  </si>
  <si>
    <t>Fanny Club Villedieu la Blouère</t>
  </si>
  <si>
    <t>Cholet pétanque club</t>
  </si>
  <si>
    <t>Avenir Pétanque Trémentines</t>
  </si>
  <si>
    <t>ES Girardière pétanque de Cholet</t>
  </si>
  <si>
    <t>Pétanque Club andrezé</t>
  </si>
  <si>
    <t>Orée d'Anjou pétanque</t>
  </si>
  <si>
    <t>C.S.A. Allonnes Pétanque</t>
  </si>
  <si>
    <t>Pétanque club Villebernier</t>
  </si>
  <si>
    <t>Amicale du Carreau saumurois</t>
  </si>
  <si>
    <t>Rosiers Pétanque Gennes Val de Loire</t>
  </si>
  <si>
    <t>Lambertois petanque Club</t>
  </si>
  <si>
    <t>E.S.S.H.A Section pétanque</t>
  </si>
  <si>
    <t>Les Amis de La Pétanque Bécon les granits</t>
  </si>
  <si>
    <t>SPC Bouillé - Bel Air</t>
  </si>
  <si>
    <t xml:space="preserve">Classification </t>
  </si>
  <si>
    <t xml:space="preserve"> Elite</t>
  </si>
  <si>
    <t>Honneur</t>
  </si>
  <si>
    <t>Je fournis une PHOTO D’IDENTITE et j’accepte d’être photographié pour que ma photo soit téléchargée sur le logiciel fédéral</t>
  </si>
  <si>
    <t xml:space="preserve">                Promotion</t>
  </si>
  <si>
    <t xml:space="preserve">Le demandeur est susceptible de recevoir des offres commerciales de partenaires commerciaux de la F.F.P.J.P. En cas de refus , cocher la case </t>
  </si>
  <si>
    <t xml:space="preserve">ENCADRANTS et/ou DIRIGEANTS : </t>
  </si>
  <si>
    <t xml:space="preserve"> Je suis Initiateur, Educateur ou Dirigeant (Président, Secrétaire Générale, Trésorier Général de club ou de Comité). La licence que je sollicite me permet d’accéder aux fonctions d’éducateur sportif et/ou de dirigeant d’Etablissement d’Activités Physiques et Sportives au sens des articles L. 212-1 et L. 322-1 du code du sport. A ce titre, les éléments constitutifs de mon identité seront transmis par la fédération aux services de l’Etat afin qu’un contrôle automatisé de mon honorabilité au sens de l’article L. 212-9 du code du sport soit effectué. J’ai compris et j’accepte ce contrôle.
</t>
  </si>
  <si>
    <t>Je refuse ce contrôle et confirme mon intention de ne plus exercer les fonctions d’initiateur, d’éducateur et/ou de dirigeant.</t>
  </si>
  <si>
    <t>Je certifie sur l'honneur l'exactitude des renseignements ci-dessus et atteste:</t>
  </si>
  <si>
    <t>ATTESTATION SUR L'HONNEUR :</t>
  </si>
  <si>
    <t>AUTORISATION PARENTALE ( enfant mineur)</t>
  </si>
  <si>
    <t xml:space="preserve">Personne à contacter en cas d’accident : </t>
  </si>
  <si>
    <t xml:space="preserve">Nom : </t>
  </si>
  <si>
    <t xml:space="preserve">Tél : </t>
  </si>
  <si>
    <r>
      <t xml:space="preserve">Les données personnelles figurant sur ce document font l'objet de traitement informatique aux fins de traitements de gestion des licences. Elles sont destinées aux clubs,Comités,ligues et FFPJP et,sauf opposition ci-dessus,à nos partenaires.Conformément à la loi informatique et libertés du 6 Janvier 1978, le demandeur bénéfice d'un droit d'accès,de rectification et d'opposition aux informations qui le concerne. Le demandeur peut exercer ses droit et obtenir communication des informations en s'adressant au siège de la F.F.P.J.P - 13,rue Trigance - 13002 MARSEILLE
</t>
    </r>
    <r>
      <rPr>
        <i/>
        <u/>
        <sz val="7"/>
        <color indexed="30"/>
        <rFont val="Calibri"/>
        <family val="2"/>
      </rPr>
      <t>courriel: ffpjp.siege@petanque.fr</t>
    </r>
  </si>
  <si>
    <r>
      <t xml:space="preserve">ATTENTION ! A compter de 2018 le coût supplémentaire
pour une demande de carte perdue ou cassée est de 6 €
</t>
    </r>
    <r>
      <rPr>
        <b/>
        <i/>
        <u/>
        <sz val="11"/>
        <color indexed="10"/>
        <rFont val="Calibri"/>
        <family val="2"/>
      </rPr>
      <t>sauf mutation</t>
    </r>
  </si>
  <si>
    <t xml:space="preserve">Signature du joueur ou représentant légal </t>
  </si>
  <si>
    <t xml:space="preserve">DEMANDE DE DUPLICATA </t>
  </si>
  <si>
    <r>
      <t xml:space="preserve">Formulaire à remplir en 2exemplaires et à signer </t>
    </r>
    <r>
      <rPr>
        <b/>
        <sz val="12"/>
        <rFont val="Calibri"/>
        <family val="2"/>
      </rPr>
      <t>obligatoirement</t>
    </r>
    <r>
      <rPr>
        <sz val="10"/>
        <rFont val="Calibri"/>
        <family val="2"/>
      </rPr>
      <t xml:space="preserve"> par le licencié</t>
    </r>
    <r>
      <rPr>
        <sz val="10"/>
        <rFont val="Calibri"/>
        <family val="2"/>
        <scheme val="minor"/>
      </rPr>
      <t xml:space="preserve"> (un pour le club et un pour le comité)</t>
    </r>
  </si>
  <si>
    <t>Document unique de licences</t>
  </si>
  <si>
    <t>Nouveau document fédéral à utiliser pour types de demandes de licences</t>
  </si>
  <si>
    <t>CREATION - RENOUVELLEMENT-DUPLICATA - MUTATION</t>
  </si>
  <si>
    <t>Il est impératif de cocher la bonne case</t>
  </si>
  <si>
    <t xml:space="preserve">Renseignez toutes les lignes </t>
  </si>
  <si>
    <t>DUPLICATA DE LICENCE (Demande de nouvelle carte)</t>
  </si>
  <si>
    <r>
      <t xml:space="preserve">Formulaire à signer </t>
    </r>
    <r>
      <rPr>
        <b/>
        <sz val="12"/>
        <color rgb="FFFF0000"/>
        <rFont val="Calibri"/>
        <family val="2"/>
      </rPr>
      <t>obligatoirement</t>
    </r>
    <r>
      <rPr>
        <sz val="10"/>
        <color rgb="FFFF0000"/>
        <rFont val="Calibri"/>
        <family val="2"/>
      </rPr>
      <t xml:space="preserve"> par le licencié en 2 exemplaires (un pour le club et un pour le comité)</t>
    </r>
  </si>
  <si>
    <t>MUTATION</t>
  </si>
  <si>
    <r>
      <t xml:space="preserve">Faites les corrections si nécessaire directement sur le formulaire </t>
    </r>
    <r>
      <rPr>
        <sz val="10"/>
        <color rgb="FFFF0000"/>
        <rFont val="Calibri"/>
        <family val="2"/>
        <scheme val="minor"/>
      </rPr>
      <t>en changeant la couleur de remplissage des cases</t>
    </r>
    <r>
      <rPr>
        <sz val="10"/>
        <rFont val="Calibri"/>
        <family val="2"/>
        <scheme val="minor"/>
      </rPr>
      <t xml:space="preserve"> ou il y a eu des changements</t>
    </r>
  </si>
  <si>
    <t>Document à utiliser uniquement encours d'année quand le licencié a perdu ou cassé sa licence</t>
  </si>
  <si>
    <t>Uniquement pour les licences qui ne passent pas sur le lecteur, les licences perdues ou cassées</t>
  </si>
  <si>
    <t xml:space="preserve">       CLUB :</t>
  </si>
  <si>
    <t xml:space="preserve">      SECTEUR :</t>
  </si>
  <si>
    <t>N° de licence (si existant):</t>
  </si>
  <si>
    <t>CLASSIFICATION</t>
  </si>
  <si>
    <t>ENCADRANTS et/ou DIRIGEANTS</t>
  </si>
  <si>
    <t>CERTIFICAT MÉDICAL</t>
  </si>
  <si>
    <t>AUTORISATION PARENTALE</t>
  </si>
  <si>
    <t>bénéficiaire de cette demande, identifié ci-dessus, à pratiquer la pétanque et le jeu provençal au sein de l'association.</t>
  </si>
  <si>
    <t xml:space="preserve">Personne à contacter en cas d'accident :  </t>
  </si>
  <si>
    <t>ATTESTATION SUR L'HONNEUR</t>
  </si>
  <si>
    <t>Je soussigné(e), certifie sur l'honneur l'exactitude des renseignements ci-dessus et atteste:</t>
  </si>
  <si>
    <t xml:space="preserve"> Le demandeur est susceptible de recevoir des offres commerciales de partenaires commerciaux de la F.F.P.J.P.             
                                                Si vous ne le souhaitez pas, Cochez cette case </t>
  </si>
  <si>
    <t xml:space="preserve">SAISON                                    </t>
  </si>
  <si>
    <t xml:space="preserve">SIGNATURE DU JOUEUR / JOUEUSE     ou du REPRÉSENTANT LÉGAL </t>
  </si>
  <si>
    <t xml:space="preserve">          Avoir été informé(e) de l'existence de garanties relatives à l'accompagnement juridique et et psychologique ainsi qu'à  la prise en charge des frais de procédures engagés par les victimes de violences sexuelles, physique et psychologique</t>
  </si>
  <si>
    <t xml:space="preserve">          Avoir été informé(e) de l'intérêt de souscrire les garanties complémentaires optionnelles, accidents correspondant à l'option «avantage» de la compagnie d'assurance, M.M.A conformément à l'article L.312-4 du code du sport</t>
  </si>
  <si>
    <t>Si je ne souhaite pas souscrire cette assurance de personnes, cochez cette case.</t>
  </si>
  <si>
    <t xml:space="preserve">          Avoir été informé(e) qu'avec la licence, j'adhère simultanément au contrat collectif d'assurance souscrit auprès de MMA Assurances, par la F.F.P.J.P., conformément à l'article L. 312-1 du Code du Sport, des garanties et de l'intérêt que présente la souscription d'un contrat de personnes couvrant les dommages corporels (non obligatoire).Nb: le coût de cette assurance non obligatoire accordée en base dans la licence est de 0.35€.</t>
  </si>
  <si>
    <t>père / mère / tuteur légal, autorise le</t>
  </si>
  <si>
    <t>• Pour les mineurs : renseigner le questionnaire de santé et avoir répondu par la négative à l'ensemble des rubriques. (A défaut, fournir un certicat de moinsde 6 mois).</t>
  </si>
  <si>
    <t>• Pour les Majeurs : plus de certificat médical.</t>
  </si>
  <si>
    <t>ÉTRANGÈRE</t>
  </si>
  <si>
    <t>UNION EUROPÉENNE</t>
  </si>
  <si>
    <t>FRANÇAISE</t>
  </si>
  <si>
    <t>MASCULIN</t>
  </si>
  <si>
    <t>Contact</t>
  </si>
  <si>
    <t>FÉMININ</t>
  </si>
  <si>
    <t>Je fournis une PHOTO D'IDENTITÉ ou j'accepte d'être photographié pour que ma photo soit téléchargée sur le logiciel fédéral de gestion des licences.</t>
  </si>
  <si>
    <t>Responsable Légal</t>
  </si>
  <si>
    <t xml:space="preserve">      Titulaire d'une carte MOBILITÉ INCLUSION pour les personnes en situation d'handicap.</t>
  </si>
  <si>
    <t>N° de LICENCE</t>
  </si>
  <si>
    <t>NON CLASSÉ</t>
  </si>
  <si>
    <t>TÉLÉPHONE</t>
  </si>
  <si>
    <t>COURRIEL</t>
  </si>
  <si>
    <t>DUPLICATA DE LICENCE</t>
  </si>
  <si>
    <t>PROMOTION</t>
  </si>
  <si>
    <t>VILLE</t>
  </si>
  <si>
    <t>HONNEUR</t>
  </si>
  <si>
    <t>CODE POSTAL</t>
  </si>
  <si>
    <t>ÉLITE</t>
  </si>
  <si>
    <t>ADRESSE</t>
  </si>
  <si>
    <t>N° INSEE</t>
  </si>
  <si>
    <t>LIEU de NAISSANCE</t>
  </si>
  <si>
    <t>DATE de NAISSANCE</t>
  </si>
  <si>
    <t>PRÉNOM d'USAGE</t>
  </si>
  <si>
    <t>PRÉNOM de NAISSANCE</t>
  </si>
  <si>
    <t>NOM d'USAGE</t>
  </si>
  <si>
    <t>NOM de NAISSANCE</t>
  </si>
  <si>
    <r>
      <t xml:space="preserve">          </t>
    </r>
    <r>
      <rPr>
        <b/>
        <sz val="11"/>
        <color rgb="FFFF0000"/>
        <rFont val="Calibri"/>
        <family val="2"/>
        <scheme val="minor"/>
      </rPr>
      <t xml:space="preserve">  N° INSEE</t>
    </r>
  </si>
  <si>
    <t>HONORABILITE</t>
  </si>
  <si>
    <t>Motif de la demande</t>
  </si>
  <si>
    <t>CIVILITÉ</t>
  </si>
  <si>
    <t/>
  </si>
  <si>
    <t>Sesteur</t>
  </si>
  <si>
    <t>Année limite</t>
  </si>
  <si>
    <t>Attention : si vous passer une licence non valide sur le lecteur , la ligne passe au rouge (faire une création de licence si non valide)</t>
  </si>
  <si>
    <t>FEUILLE COMPTABLE 2026</t>
  </si>
  <si>
    <t xml:space="preserve">      Je refuse ce contrôle et confirme mon intention de ne plus exercer en 2026 les fonctions d'arbitre, d'éducateur et/ou de dirigeant</t>
  </si>
  <si>
    <t xml:space="preserve">        Je suis arbitre, Educateur ou Dirigeant (Président, Secrétaire Générale, Trésorier Général de club ou de Comité Départemental et Régional) ou encadrant  /responsable d'équipes aux Championnat de France.La licence que je sollicite me permet d'accéder aux fonctions d'arbitre, éducateur sportif et/ou de dirigeant d'Etablissement d'Activités Physiques et Sportives au sens des articles L; 212-1 ET l. 322-1 du code du sport. A ce titre, les éléments constitutifs de mon identité seront transmis par la fédération aux services de l'Etat afin qu'un contrôle automatisé de mon honorabilité au sens de l'article L. 212-9 du code du sport soit effectué. J'ai compris et j'accepte ce contrôle.</t>
  </si>
  <si>
    <t>Les données personnelles figurant sur ce document font l’objet de traitements informatiques aux fins de traitement de gestion des licences. Vu le Règlement UE 2016/679, ladirective (UE) 2016/680, la loi de n°78-17 modifiée et le Décret n° 2019-536 relatif à la protection des données personnelles, vous avez le droit d’accéder et de demander une copiedes données traitées vous concernant, de faire rectifier des données inexactes et de faire bloquer, effacer ou détruire des données, selon les circonstances et sous conditions, devous opposer au traitement de vos données ou de restreindre ce traitement, selon les circonstances, de récupérer les données dans un format informatique lisible (portabilité).La durée de conservation des données est fixée à 5 ans. Pour toutes ces demandes, contactez votre club ou écrivez-nous à : sve@petanque.fr</t>
  </si>
  <si>
    <t>Fédération Française de Pétanque</t>
  </si>
  <si>
    <t xml:space="preserve"> et de Jeu Provençal</t>
  </si>
  <si>
    <t>ANJOU</t>
  </si>
  <si>
    <t>EST ANJOU</t>
  </si>
  <si>
    <t>MAUGES</t>
  </si>
  <si>
    <t xml:space="preserve">       COMITÉ DÉPARTEMENTAL DU MAINE &amp; LOIRE</t>
  </si>
  <si>
    <t>NATIONALITÉ</t>
  </si>
  <si>
    <t>Club Angevin de Pétanque</t>
  </si>
  <si>
    <t>Le Président .................................... certifie exactes les informations figurant sur ce bordereau et que tous les adhérents ont pris connaissance de l'intérêt de sourcrire aux garanties optionnelles,accidents corporels,correspondant à l'option "avantage" de la compagnie M.M.A à l'article L.321-4 du code du sport. Que les informations recueillies figurant sur ce formulaire sont exactes et autorise à ce qu'elles fassent l'objet d'un traitement informatique, conformément à la loi du 06/01/1978Je bénéficie d'un droit d'accès et de rectification auprès du siège de  la F.F.P.J.P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</si>
</sst>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44" formatCode="_-* #,##0.00\ &quot;€&quot;_-;\-* #,##0.00\ &quot;€&quot;_-;_-* &quot;-&quot;??\ &quot;€&quot;_-;_-@_-"/>
    <numFmt numFmtId="164" formatCode="_-* #,##0.00\ _€_-;\-* #,##0.00\ _€_-;_-* &quot;-&quot;??\ _€_-;_-@_-"/>
    <numFmt numFmtId="165" formatCode="[$-40C]d\-mmm\-yy;@"/>
    <numFmt numFmtId="166" formatCode="_-* #,##0.00&quot; €&quot;_-;\-* #,##0.00&quot; €&quot;_-;_-* \-??&quot; €&quot;_-;_-@_-"/>
    <numFmt numFmtId="167" formatCode="0#&quot; &quot;##&quot; &quot;##&quot; &quot;##&quot; &quot;##"/>
    <numFmt numFmtId="168" formatCode="_-* #,##0.00\ [$€]_-;\-* #,##0.00\ [$€]_-;_-* &quot;-&quot;??\ [$€]_-;_-@_-"/>
    <numFmt numFmtId="169" formatCode="[$-40C]General"/>
    <numFmt numFmtId="170" formatCode="[$-40C]h&quot;:&quot;mm&quot; &quot;AM/PM"/>
    <numFmt numFmtId="171" formatCode="#,##0.00&quot; &quot;[$€-40C];[Red]&quot;-&quot;#,##0.00&quot; &quot;[$€-40C]"/>
  </numFmts>
  <fonts count="151" x14ac:knownFonts="1">
    <font>
      <sz val="11"/>
      <color theme="1"/>
      <name val="Calibri"/>
      <family val="2"/>
      <scheme val="minor"/>
    </font>
    <font>
      <sz val="18"/>
      <name val="Arial"/>
      <family val="2"/>
    </font>
    <font>
      <sz val="10"/>
      <name val="Arial"/>
      <family val="2"/>
    </font>
    <font>
      <sz val="14"/>
      <name val="Arial"/>
      <family val="2"/>
    </font>
    <font>
      <b/>
      <sz val="20"/>
      <name val="Arial"/>
      <family val="2"/>
    </font>
    <font>
      <b/>
      <sz val="12"/>
      <name val="Arial"/>
      <family val="2"/>
    </font>
    <font>
      <b/>
      <sz val="10"/>
      <name val="Arial"/>
      <family val="2"/>
    </font>
    <font>
      <sz val="9"/>
      <name val="Arial"/>
      <family val="2"/>
    </font>
    <font>
      <b/>
      <sz val="11"/>
      <name val="Arial"/>
      <family val="2"/>
    </font>
    <font>
      <b/>
      <sz val="12"/>
      <color indexed="10"/>
      <name val="Arial"/>
      <family val="2"/>
    </font>
    <font>
      <sz val="8"/>
      <name val="Arial"/>
      <family val="2"/>
    </font>
    <font>
      <b/>
      <sz val="8"/>
      <name val="Arial"/>
      <family val="2"/>
    </font>
    <font>
      <sz val="10"/>
      <color indexed="10"/>
      <name val="Arial"/>
      <family val="2"/>
    </font>
    <font>
      <b/>
      <sz val="18"/>
      <color indexed="10"/>
      <name val="Arial"/>
      <family val="2"/>
    </font>
    <font>
      <sz val="12"/>
      <name val="Arial"/>
      <family val="2"/>
    </font>
    <font>
      <b/>
      <sz val="24"/>
      <name val="Arial"/>
      <family val="2"/>
    </font>
    <font>
      <b/>
      <sz val="9"/>
      <name val="Arial"/>
      <family val="2"/>
    </font>
    <font>
      <b/>
      <sz val="20"/>
      <color indexed="10"/>
      <name val="Arial"/>
      <family val="2"/>
    </font>
    <font>
      <b/>
      <sz val="18"/>
      <name val="Arial"/>
      <family val="2"/>
    </font>
    <font>
      <b/>
      <i/>
      <sz val="18"/>
      <name val="Arial"/>
      <family val="2"/>
    </font>
    <font>
      <b/>
      <sz val="12"/>
      <color indexed="8"/>
      <name val="Calibri"/>
      <family val="2"/>
    </font>
    <font>
      <u/>
      <sz val="10"/>
      <name val="Arial"/>
      <family val="2"/>
    </font>
    <font>
      <sz val="10"/>
      <name val="Calibri"/>
      <family val="2"/>
    </font>
    <font>
      <sz val="12"/>
      <name val="Calibri"/>
      <family val="2"/>
    </font>
    <font>
      <b/>
      <sz val="12"/>
      <name val="Calibri"/>
      <family val="2"/>
    </font>
    <font>
      <b/>
      <u/>
      <sz val="10"/>
      <name val="Calibri"/>
      <family val="2"/>
    </font>
    <font>
      <b/>
      <i/>
      <sz val="22"/>
      <name val="Calibri"/>
      <family val="2"/>
    </font>
    <font>
      <i/>
      <sz val="18"/>
      <name val="Calibri"/>
      <family val="2"/>
    </font>
    <font>
      <b/>
      <i/>
      <sz val="18"/>
      <name val="Calibri"/>
      <family val="2"/>
    </font>
    <font>
      <b/>
      <u/>
      <sz val="12"/>
      <color indexed="10"/>
      <name val="Calibri"/>
      <family val="2"/>
    </font>
    <font>
      <b/>
      <u/>
      <sz val="12"/>
      <name val="Calibri"/>
      <family val="2"/>
    </font>
    <font>
      <b/>
      <sz val="10"/>
      <color indexed="10"/>
      <name val="Calibri"/>
      <family val="2"/>
    </font>
    <font>
      <b/>
      <sz val="12"/>
      <color indexed="10"/>
      <name val="Calibri"/>
      <family val="2"/>
    </font>
    <font>
      <b/>
      <sz val="11"/>
      <color indexed="10"/>
      <name val="Calibri"/>
      <family val="2"/>
    </font>
    <font>
      <b/>
      <sz val="11"/>
      <name val="Calibri"/>
      <family val="2"/>
    </font>
    <font>
      <b/>
      <u/>
      <sz val="11"/>
      <color indexed="10"/>
      <name val="Calibri"/>
      <family val="2"/>
    </font>
    <font>
      <sz val="10"/>
      <name val="Arial"/>
      <family val="2"/>
    </font>
    <font>
      <u/>
      <sz val="10"/>
      <color indexed="12"/>
      <name val="Arial"/>
      <family val="2"/>
    </font>
    <font>
      <sz val="10"/>
      <color indexed="8"/>
      <name val="Arial"/>
      <family val="2"/>
    </font>
    <font>
      <u/>
      <sz val="10"/>
      <color indexed="12"/>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theme="1"/>
      <name val="Calibri"/>
      <family val="2"/>
      <scheme val="minor"/>
    </font>
    <font>
      <b/>
      <i/>
      <sz val="12"/>
      <color rgb="FF0070C0"/>
      <name val="Calibri"/>
      <family val="2"/>
      <scheme val="minor"/>
    </font>
    <font>
      <b/>
      <sz val="18"/>
      <color rgb="FFFF0000"/>
      <name val="Arial"/>
      <family val="2"/>
    </font>
    <font>
      <sz val="10"/>
      <name val="Calibri"/>
      <family val="2"/>
      <scheme val="minor"/>
    </font>
    <font>
      <b/>
      <sz val="14"/>
      <name val="Calibri"/>
      <family val="2"/>
      <scheme val="minor"/>
    </font>
    <font>
      <b/>
      <sz val="12"/>
      <name val="Calibri"/>
      <family val="2"/>
      <scheme val="minor"/>
    </font>
    <font>
      <b/>
      <sz val="12"/>
      <color indexed="10"/>
      <name val="Calibri"/>
      <family val="2"/>
      <scheme val="minor"/>
    </font>
    <font>
      <sz val="14"/>
      <name val="Calibri"/>
      <family val="2"/>
      <scheme val="minor"/>
    </font>
    <font>
      <b/>
      <sz val="12"/>
      <color rgb="FFFF0000"/>
      <name val="Calibri"/>
      <family val="2"/>
      <scheme val="minor"/>
    </font>
    <font>
      <b/>
      <i/>
      <sz val="14"/>
      <color rgb="FF0070C0"/>
      <name val="Calibri"/>
      <family val="2"/>
      <scheme val="minor"/>
    </font>
    <font>
      <b/>
      <sz val="10"/>
      <name val="Calibri"/>
      <family val="2"/>
      <scheme val="minor"/>
    </font>
    <font>
      <b/>
      <i/>
      <sz val="22"/>
      <name val="Calibri"/>
      <family val="2"/>
      <scheme val="minor"/>
    </font>
    <font>
      <i/>
      <sz val="18"/>
      <name val="Calibri"/>
      <family val="2"/>
      <scheme val="minor"/>
    </font>
    <font>
      <b/>
      <sz val="11"/>
      <name val="Calibri"/>
      <family val="2"/>
      <scheme val="minor"/>
    </font>
    <font>
      <b/>
      <sz val="16"/>
      <name val="Calibri"/>
      <family val="2"/>
      <scheme val="minor"/>
    </font>
    <font>
      <b/>
      <sz val="18"/>
      <color rgb="FFFF0000"/>
      <name val="Calibri"/>
      <family val="2"/>
      <scheme val="minor"/>
    </font>
    <font>
      <b/>
      <sz val="10"/>
      <color rgb="FFFF0000"/>
      <name val="Calibri"/>
      <family val="2"/>
      <scheme val="minor"/>
    </font>
    <font>
      <b/>
      <sz val="18"/>
      <color indexed="10"/>
      <name val="Calibri"/>
      <family val="2"/>
      <scheme val="minor"/>
    </font>
    <font>
      <sz val="18"/>
      <color theme="1"/>
      <name val="Calibri"/>
      <family val="2"/>
      <scheme val="minor"/>
    </font>
    <font>
      <b/>
      <sz val="14"/>
      <color indexed="10"/>
      <name val="Calibri"/>
      <family val="2"/>
      <scheme val="minor"/>
    </font>
    <font>
      <sz val="14"/>
      <color theme="1"/>
      <name val="Calibri"/>
      <family val="2"/>
      <scheme val="minor"/>
    </font>
    <font>
      <sz val="9"/>
      <name val="Calibri"/>
      <family val="2"/>
      <scheme val="minor"/>
    </font>
    <font>
      <sz val="12"/>
      <name val="Calibri"/>
      <family val="2"/>
      <scheme val="minor"/>
    </font>
    <font>
      <sz val="8"/>
      <name val="Calibri"/>
      <family val="2"/>
      <scheme val="minor"/>
    </font>
    <font>
      <b/>
      <sz val="9"/>
      <name val="Calibri"/>
      <family val="2"/>
      <scheme val="minor"/>
    </font>
    <font>
      <sz val="18"/>
      <name val="Calibri"/>
      <family val="2"/>
      <scheme val="minor"/>
    </font>
    <font>
      <sz val="8"/>
      <color indexed="10"/>
      <name val="Calibri"/>
      <family val="2"/>
      <scheme val="minor"/>
    </font>
    <font>
      <sz val="10"/>
      <color indexed="10"/>
      <name val="Calibri"/>
      <family val="2"/>
      <scheme val="minor"/>
    </font>
    <font>
      <sz val="11"/>
      <name val="Calibri"/>
      <family val="2"/>
      <scheme val="minor"/>
    </font>
    <font>
      <b/>
      <sz val="8"/>
      <name val="Calibri"/>
      <family val="2"/>
      <scheme val="minor"/>
    </font>
    <font>
      <b/>
      <sz val="9"/>
      <color theme="0" tint="-0.14999847407452621"/>
      <name val="Arial"/>
      <family val="2"/>
    </font>
    <font>
      <sz val="9"/>
      <color rgb="FFFF0000"/>
      <name val="Arial"/>
      <family val="2"/>
    </font>
    <font>
      <b/>
      <sz val="10"/>
      <color theme="0"/>
      <name val="Calibri"/>
      <family val="2"/>
      <scheme val="minor"/>
    </font>
    <font>
      <b/>
      <sz val="10"/>
      <color theme="0"/>
      <name val="Arial"/>
      <family val="2"/>
    </font>
    <font>
      <b/>
      <sz val="8"/>
      <color theme="0"/>
      <name val="Calibri"/>
      <family val="2"/>
      <scheme val="minor"/>
    </font>
    <font>
      <b/>
      <i/>
      <sz val="11"/>
      <color theme="1"/>
      <name val="Calibri"/>
      <family val="2"/>
      <scheme val="minor"/>
    </font>
    <font>
      <sz val="48"/>
      <color theme="2" tint="-0.89999084444715716"/>
      <name val="Impact"/>
      <family val="2"/>
    </font>
    <font>
      <b/>
      <sz val="18"/>
      <color theme="0"/>
      <name val="Calibri"/>
      <family val="2"/>
      <scheme val="minor"/>
    </font>
    <font>
      <b/>
      <sz val="18"/>
      <name val="Calibri"/>
      <family val="2"/>
      <scheme val="minor"/>
    </font>
    <font>
      <sz val="18"/>
      <color theme="0"/>
      <name val="Calibri"/>
      <family val="2"/>
      <scheme val="minor"/>
    </font>
    <font>
      <b/>
      <sz val="22"/>
      <color theme="0"/>
      <name val="Calibri"/>
      <family val="2"/>
      <scheme val="minor"/>
    </font>
    <font>
      <b/>
      <sz val="24"/>
      <name val="Calibri"/>
      <family val="2"/>
      <scheme val="minor"/>
    </font>
    <font>
      <sz val="10"/>
      <color rgb="FFFF0000"/>
      <name val="Calibri"/>
      <family val="2"/>
      <scheme val="minor"/>
    </font>
    <font>
      <b/>
      <sz val="20"/>
      <color indexed="10"/>
      <name val="Calibri"/>
      <family val="2"/>
      <scheme val="minor"/>
    </font>
    <font>
      <sz val="20"/>
      <color theme="1"/>
      <name val="Calibri"/>
      <family val="2"/>
      <scheme val="minor"/>
    </font>
    <font>
      <b/>
      <sz val="16"/>
      <color indexed="10"/>
      <name val="Calibri"/>
      <family val="2"/>
      <scheme val="minor"/>
    </font>
    <font>
      <sz val="16"/>
      <color theme="1"/>
      <name val="Calibri"/>
      <family val="2"/>
      <scheme val="minor"/>
    </font>
    <font>
      <b/>
      <sz val="14"/>
      <color theme="1"/>
      <name val="Calibri"/>
      <family val="2"/>
      <scheme val="minor"/>
    </font>
    <font>
      <b/>
      <sz val="20"/>
      <name val="Calibri"/>
      <family val="2"/>
      <scheme val="minor"/>
    </font>
    <font>
      <sz val="20"/>
      <name val="Calibri"/>
      <family val="2"/>
      <scheme val="minor"/>
    </font>
    <font>
      <b/>
      <sz val="16"/>
      <color theme="0"/>
      <name val="Calibri"/>
      <family val="2"/>
      <scheme val="minor"/>
    </font>
    <font>
      <b/>
      <u/>
      <sz val="10"/>
      <name val="Calibri"/>
      <family val="2"/>
      <scheme val="minor"/>
    </font>
    <font>
      <b/>
      <i/>
      <sz val="16"/>
      <color rgb="FF0070C0"/>
      <name val="Calibri"/>
      <family val="2"/>
      <scheme val="minor"/>
    </font>
    <font>
      <b/>
      <i/>
      <sz val="20"/>
      <color rgb="FF0070C0"/>
      <name val="Calibri"/>
      <family val="2"/>
      <scheme val="minor"/>
    </font>
    <font>
      <b/>
      <sz val="24"/>
      <color theme="0"/>
      <name val="Calibri"/>
      <family val="2"/>
      <scheme val="minor"/>
    </font>
    <font>
      <sz val="10"/>
      <color theme="1"/>
      <name val="Calibri"/>
      <family val="2"/>
      <scheme val="minor"/>
    </font>
    <font>
      <u/>
      <sz val="11"/>
      <color theme="1"/>
      <name val="Calibri"/>
      <family val="2"/>
      <scheme val="minor"/>
    </font>
    <font>
      <b/>
      <sz val="9"/>
      <color theme="0"/>
      <name val="Calibri"/>
      <family val="2"/>
      <scheme val="minor"/>
    </font>
    <font>
      <b/>
      <sz val="24"/>
      <color theme="0"/>
      <name val="Arial"/>
      <family val="2"/>
    </font>
    <font>
      <b/>
      <sz val="28"/>
      <color rgb="FFFF0000"/>
      <name val="Calibri"/>
      <family val="2"/>
      <scheme val="minor"/>
    </font>
    <font>
      <b/>
      <sz val="18"/>
      <color rgb="FFC00000"/>
      <name val="Calibri"/>
      <family val="2"/>
      <scheme val="minor"/>
    </font>
    <font>
      <b/>
      <sz val="12"/>
      <color rgb="FF000000"/>
      <name val="Calibri"/>
      <family val="2"/>
    </font>
    <font>
      <b/>
      <sz val="10"/>
      <color rgb="FF000000"/>
      <name val="Calibri"/>
      <family val="2"/>
    </font>
    <font>
      <u/>
      <sz val="9"/>
      <name val="Calibri"/>
      <family val="2"/>
      <scheme val="minor"/>
    </font>
    <font>
      <b/>
      <sz val="10"/>
      <color theme="1"/>
      <name val="Calibri"/>
      <family val="2"/>
      <scheme val="minor"/>
    </font>
    <font>
      <sz val="7"/>
      <name val="Calibri"/>
      <family val="2"/>
      <scheme val="minor"/>
    </font>
    <font>
      <i/>
      <u/>
      <sz val="7"/>
      <color indexed="30"/>
      <name val="Calibri"/>
      <family val="2"/>
    </font>
    <font>
      <sz val="7"/>
      <color theme="1"/>
      <name val="Calibri"/>
      <family val="2"/>
      <scheme val="minor"/>
    </font>
    <font>
      <b/>
      <sz val="11"/>
      <color rgb="FFFF0000"/>
      <name val="Calibri"/>
      <family val="2"/>
      <scheme val="minor"/>
    </font>
    <font>
      <b/>
      <i/>
      <u/>
      <sz val="11"/>
      <color indexed="10"/>
      <name val="Calibri"/>
      <family val="2"/>
    </font>
    <font>
      <b/>
      <sz val="12"/>
      <color rgb="FFFF0000"/>
      <name val="Calibri"/>
      <family val="2"/>
    </font>
    <font>
      <sz val="10"/>
      <color rgb="FFFF0000"/>
      <name val="Calibri"/>
      <family val="2"/>
    </font>
    <font>
      <b/>
      <sz val="14"/>
      <color rgb="FFFF0000"/>
      <name val="Abadi"/>
      <family val="2"/>
    </font>
    <font>
      <b/>
      <sz val="20"/>
      <color rgb="FFFF0000"/>
      <name val="Abadi"/>
      <family val="2"/>
    </font>
    <font>
      <b/>
      <sz val="10"/>
      <color rgb="FFFF0000"/>
      <name val="Calibri"/>
      <family val="2"/>
    </font>
    <font>
      <b/>
      <sz val="16"/>
      <color rgb="FFFFFFFF"/>
      <name val="Calibri"/>
      <family val="2"/>
    </font>
    <font>
      <b/>
      <sz val="14"/>
      <color rgb="FFFFFFFF"/>
      <name val="Calibri"/>
      <family val="2"/>
    </font>
    <font>
      <b/>
      <sz val="11"/>
      <color rgb="FF000000"/>
      <name val="Abadi"/>
      <family val="2"/>
    </font>
    <font>
      <sz val="7"/>
      <color theme="0"/>
      <name val="Calibri"/>
      <family val="2"/>
    </font>
    <font>
      <u/>
      <sz val="11"/>
      <color theme="10"/>
      <name val="Calibri"/>
      <family val="2"/>
      <scheme val="minor"/>
    </font>
    <font>
      <u/>
      <sz val="10"/>
      <color theme="10"/>
      <name val="Calibri"/>
      <family val="2"/>
    </font>
    <font>
      <b/>
      <sz val="11"/>
      <color rgb="FF0070C0"/>
      <name val="Calibri"/>
      <family val="2"/>
    </font>
    <font>
      <u/>
      <sz val="11"/>
      <color rgb="FF0000FF"/>
      <name val="Calibri"/>
      <family val="2"/>
    </font>
    <font>
      <sz val="11"/>
      <color rgb="FF000000"/>
      <name val="Calibri"/>
      <family val="2"/>
    </font>
    <font>
      <b/>
      <i/>
      <sz val="16"/>
      <color rgb="FF000000"/>
      <name val="Arial"/>
      <family val="2"/>
    </font>
    <font>
      <u/>
      <sz val="11"/>
      <color indexed="12"/>
      <name val="Calibri"/>
      <family val="2"/>
      <charset val="204"/>
    </font>
    <font>
      <u/>
      <sz val="11"/>
      <color theme="10"/>
      <name val="Calibri"/>
      <family val="2"/>
    </font>
    <font>
      <sz val="11"/>
      <color rgb="FF000000"/>
      <name val="Arial"/>
      <family val="2"/>
    </font>
    <font>
      <sz val="10"/>
      <name val="Verdana"/>
      <family val="2"/>
    </font>
    <font>
      <sz val="11"/>
      <color indexed="8"/>
      <name val="Calibri"/>
      <family val="2"/>
    </font>
    <font>
      <sz val="11"/>
      <color rgb="FF000000"/>
      <name val="Calibri"/>
      <family val="2"/>
      <charset val="204"/>
    </font>
    <font>
      <b/>
      <i/>
      <u/>
      <sz val="11"/>
      <color rgb="FF000000"/>
      <name val="Arial"/>
      <family val="2"/>
    </font>
    <font>
      <b/>
      <sz val="12"/>
      <color theme="0"/>
      <name val="Arial"/>
      <family val="2"/>
    </font>
    <font>
      <b/>
      <sz val="9"/>
      <color theme="4" tint="-0.499984740745262"/>
      <name val="Abadi"/>
      <family val="2"/>
    </font>
    <font>
      <b/>
      <sz val="9"/>
      <color theme="4" tint="-0.499984740745262"/>
      <name val="Calibri"/>
      <family val="2"/>
    </font>
    <font>
      <b/>
      <sz val="10"/>
      <color theme="4" tint="-0.499984740745262"/>
      <name val="Calibri"/>
      <family val="2"/>
    </font>
    <font>
      <sz val="10"/>
      <color theme="4" tint="-0.499984740745262"/>
      <name val="Calibri"/>
      <family val="2"/>
    </font>
    <font>
      <sz val="11"/>
      <color theme="4" tint="-0.499984740745262"/>
      <name val="Calibri"/>
      <family val="2"/>
      <scheme val="minor"/>
    </font>
    <font>
      <b/>
      <sz val="14"/>
      <color theme="4" tint="-0.499984740745262"/>
      <name val="Calibri"/>
      <family val="2"/>
    </font>
    <font>
      <b/>
      <sz val="14"/>
      <color theme="4" tint="-0.499984740745262"/>
      <name val="Calibri"/>
      <family val="2"/>
      <scheme val="minor"/>
    </font>
    <font>
      <b/>
      <sz val="11"/>
      <color theme="4" tint="-0.499984740745262"/>
      <name val="Abadi"/>
      <family val="2"/>
    </font>
    <font>
      <b/>
      <sz val="14"/>
      <color theme="4" tint="-0.499984740745262"/>
      <name val="Abadi"/>
      <family val="2"/>
    </font>
    <font>
      <b/>
      <sz val="12"/>
      <color theme="4" tint="-0.499984740745262"/>
      <name val="Calibri"/>
      <family val="2"/>
    </font>
    <font>
      <b/>
      <sz val="16"/>
      <color theme="4" tint="-0.499984740745262"/>
      <name val="Calibri"/>
      <family val="2"/>
    </font>
    <font>
      <b/>
      <sz val="16"/>
      <color theme="4" tint="-0.499984740745262"/>
      <name val="Calibri"/>
      <family val="2"/>
      <scheme val="minor"/>
    </font>
    <font>
      <b/>
      <sz val="20"/>
      <color theme="4" tint="-0.499984740745262"/>
      <name val="Abadi"/>
      <family val="2"/>
    </font>
    <font>
      <b/>
      <sz val="18"/>
      <color theme="4" tint="-0.499984740745262"/>
      <name val="Calibri"/>
      <family val="2"/>
    </font>
    <font>
      <b/>
      <sz val="11"/>
      <color theme="4" tint="-0.499984740745262"/>
      <name val="Calibri"/>
      <family val="2"/>
      <scheme val="minor"/>
    </font>
  </fonts>
  <fills count="55">
    <fill>
      <patternFill patternType="none"/>
    </fill>
    <fill>
      <patternFill patternType="gray125"/>
    </fill>
    <fill>
      <patternFill patternType="solid">
        <fgColor indexed="43"/>
        <bgColor indexed="64"/>
      </patternFill>
    </fill>
    <fill>
      <patternFill patternType="solid">
        <fgColor indexed="13"/>
        <bgColor indexed="34"/>
      </patternFill>
    </fill>
    <fill>
      <patternFill patternType="solid">
        <fgColor indexed="27"/>
        <bgColor indexed="41"/>
      </patternFill>
    </fill>
    <fill>
      <patternFill patternType="solid">
        <fgColor indexed="43"/>
        <bgColor indexed="34"/>
      </patternFill>
    </fill>
    <fill>
      <patternFill patternType="solid">
        <fgColor indexed="53"/>
        <bgColor indexed="52"/>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14999847407452621"/>
        <bgColor indexed="34"/>
      </patternFill>
    </fill>
    <fill>
      <patternFill patternType="solid">
        <fgColor rgb="FFC5FFC5"/>
        <bgColor indexed="64"/>
      </patternFill>
    </fill>
    <fill>
      <patternFill patternType="solid">
        <fgColor rgb="FFFFF2CC"/>
        <bgColor indexed="64"/>
      </patternFill>
    </fill>
    <fill>
      <patternFill patternType="solid">
        <fgColor rgb="FFD6DCE4"/>
        <bgColor indexed="64"/>
      </patternFill>
    </fill>
    <fill>
      <patternFill patternType="solid">
        <fgColor rgb="FFFFFF57"/>
        <bgColor indexed="64"/>
      </patternFill>
    </fill>
    <fill>
      <patternFill patternType="solid">
        <fgColor rgb="FFFF93FF"/>
        <bgColor indexed="64"/>
      </patternFill>
    </fill>
    <fill>
      <patternFill patternType="solid">
        <fgColor rgb="FF00FFFF"/>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499984740745262"/>
        <bgColor indexed="64"/>
      </patternFill>
    </fill>
    <fill>
      <patternFill patternType="solid">
        <fgColor rgb="FF7030A0"/>
        <bgColor indexed="41"/>
      </patternFill>
    </fill>
    <fill>
      <patternFill patternType="solid">
        <fgColor rgb="FFFFD03B"/>
        <bgColor indexed="13"/>
      </patternFill>
    </fill>
    <fill>
      <patternFill patternType="solid">
        <fgColor rgb="FFFFD03B"/>
        <bgColor indexed="64"/>
      </patternFill>
    </fill>
    <fill>
      <patternFill patternType="solid">
        <fgColor theme="9" tint="-0.249977111117893"/>
        <bgColor indexed="41"/>
      </patternFill>
    </fill>
    <fill>
      <patternFill patternType="solid">
        <fgColor rgb="FF00FF00"/>
        <bgColor indexed="45"/>
      </patternFill>
    </fill>
    <fill>
      <patternFill patternType="solid">
        <fgColor rgb="FFFF0000"/>
        <bgColor indexed="27"/>
      </patternFill>
    </fill>
    <fill>
      <patternFill patternType="solid">
        <fgColor rgb="FFFF0000"/>
        <bgColor indexed="64"/>
      </patternFill>
    </fill>
    <fill>
      <patternFill patternType="solid">
        <fgColor rgb="FFC00000"/>
        <bgColor indexed="64"/>
      </patternFill>
    </fill>
    <fill>
      <patternFill patternType="solid">
        <fgColor theme="0" tint="-0.499984740745262"/>
        <bgColor indexed="29"/>
      </patternFill>
    </fill>
    <fill>
      <patternFill patternType="solid">
        <fgColor rgb="FFC9A4E4"/>
        <bgColor indexed="51"/>
      </patternFill>
    </fill>
    <fill>
      <patternFill patternType="solid">
        <fgColor rgb="FF92D050"/>
        <bgColor indexed="51"/>
      </patternFill>
    </fill>
    <fill>
      <patternFill patternType="solid">
        <fgColor rgb="FF00FFFF"/>
        <bgColor indexed="51"/>
      </patternFill>
    </fill>
    <fill>
      <patternFill patternType="solid">
        <fgColor rgb="FFFFC000"/>
        <bgColor indexed="51"/>
      </patternFill>
    </fill>
    <fill>
      <patternFill patternType="solid">
        <fgColor rgb="FFFFC000"/>
        <bgColor indexed="64"/>
      </patternFill>
    </fill>
    <fill>
      <patternFill patternType="solid">
        <fgColor rgb="FF92D050"/>
        <bgColor indexed="24"/>
      </patternFill>
    </fill>
    <fill>
      <patternFill patternType="solid">
        <fgColor rgb="FF92D050"/>
        <bgColor indexed="64"/>
      </patternFill>
    </fill>
    <fill>
      <patternFill patternType="solid">
        <fgColor rgb="FF0070C0"/>
        <bgColor indexed="22"/>
      </patternFill>
    </fill>
    <fill>
      <patternFill patternType="solid">
        <fgColor rgb="FFFF66CC"/>
        <bgColor indexed="64"/>
      </patternFill>
    </fill>
    <fill>
      <patternFill patternType="solid">
        <fgColor rgb="FFC00000"/>
        <bgColor indexed="31"/>
      </patternFill>
    </fill>
    <fill>
      <patternFill patternType="solid">
        <fgColor rgb="FFC5FFC5"/>
        <bgColor indexed="34"/>
      </patternFill>
    </fill>
    <fill>
      <patternFill patternType="solid">
        <fgColor theme="7" tint="0.79998168889431442"/>
        <bgColor indexed="34"/>
      </patternFill>
    </fill>
    <fill>
      <patternFill patternType="solid">
        <fgColor rgb="FFFFFF57"/>
        <bgColor indexed="34"/>
      </patternFill>
    </fill>
    <fill>
      <patternFill patternType="solid">
        <fgColor rgb="FFFF93FF"/>
        <bgColor indexed="34"/>
      </patternFill>
    </fill>
    <fill>
      <patternFill patternType="solid">
        <fgColor rgb="FFDEBDFF"/>
        <bgColor indexed="64"/>
      </patternFill>
    </fill>
    <fill>
      <patternFill patternType="solid">
        <fgColor rgb="FF7030A0"/>
        <bgColor indexed="64"/>
      </patternFill>
    </fill>
    <fill>
      <patternFill patternType="solid">
        <fgColor theme="9" tint="-0.249977111117893"/>
        <bgColor indexed="22"/>
      </patternFill>
    </fill>
    <fill>
      <patternFill patternType="solid">
        <fgColor rgb="FF00FF00"/>
        <bgColor indexed="22"/>
      </patternFill>
    </fill>
    <fill>
      <patternFill patternType="solid">
        <fgColor rgb="FFDBDBDB"/>
        <bgColor rgb="FFDBDBDB"/>
      </patternFill>
    </fill>
    <fill>
      <patternFill patternType="solid">
        <fgColor rgb="FFD6DCE4"/>
        <bgColor rgb="FFD6DCE4"/>
      </patternFill>
    </fill>
    <fill>
      <patternFill patternType="solid">
        <fgColor theme="0"/>
        <bgColor indexed="26"/>
      </patternFill>
    </fill>
    <fill>
      <patternFill patternType="solid">
        <fgColor theme="4" tint="0.39997558519241921"/>
        <bgColor indexed="64"/>
      </patternFill>
    </fill>
    <fill>
      <patternFill patternType="solid">
        <fgColor rgb="FFD9E1F2"/>
        <bgColor rgb="FFD9E1F2"/>
      </patternFill>
    </fill>
    <fill>
      <patternFill patternType="solid">
        <fgColor rgb="FFFF0000"/>
        <bgColor rgb="FFFF0000"/>
      </patternFill>
    </fill>
    <fill>
      <patternFill patternType="solid">
        <fgColor rgb="FF0070C0"/>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right/>
      <top/>
      <bottom style="medium">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medium">
        <color indexed="64"/>
      </top>
      <bottom/>
      <diagonal/>
    </border>
    <border>
      <left/>
      <right style="medium">
        <color indexed="8"/>
      </right>
      <top/>
      <bottom style="medium">
        <color indexed="8"/>
      </bottom>
      <diagonal/>
    </border>
    <border>
      <left style="medium">
        <color indexed="8"/>
      </left>
      <right/>
      <top/>
      <bottom style="medium">
        <color indexed="8"/>
      </bottom>
      <diagonal/>
    </border>
    <border>
      <left/>
      <right style="medium">
        <color indexed="8"/>
      </right>
      <top/>
      <bottom/>
      <diagonal/>
    </border>
    <border>
      <left style="medium">
        <color indexed="8"/>
      </left>
      <right/>
      <top/>
      <bottom/>
      <diagonal/>
    </border>
    <border>
      <left style="thin">
        <color indexed="8"/>
      </left>
      <right style="medium">
        <color indexed="8"/>
      </right>
      <top style="thin">
        <color indexed="8"/>
      </top>
      <bottom style="thin">
        <color indexed="8"/>
      </bottom>
      <diagonal/>
    </border>
    <border>
      <left/>
      <right style="medium">
        <color indexed="8"/>
      </right>
      <top style="medium">
        <color indexed="8"/>
      </top>
      <bottom/>
      <diagonal/>
    </border>
    <border>
      <left style="medium">
        <color indexed="8"/>
      </left>
      <right/>
      <top style="medium">
        <color indexed="8"/>
      </top>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style="thin">
        <color indexed="8"/>
      </left>
      <right style="medium">
        <color indexed="8"/>
      </right>
      <top style="thin">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64"/>
      </left>
      <right style="thin">
        <color indexed="64"/>
      </right>
      <top style="medium">
        <color indexed="64"/>
      </top>
      <bottom style="medium">
        <color indexed="64"/>
      </bottom>
      <diagonal/>
    </border>
    <border>
      <left/>
      <right style="thin">
        <color indexed="8"/>
      </right>
      <top/>
      <bottom/>
      <diagonal/>
    </border>
    <border>
      <left style="thin">
        <color indexed="8"/>
      </left>
      <right style="thin">
        <color indexed="8"/>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8"/>
      </left>
      <right style="thin">
        <color indexed="8"/>
      </right>
      <top/>
      <bottom style="thin">
        <color indexed="8"/>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8"/>
      </left>
      <right style="medium">
        <color indexed="64"/>
      </right>
      <top/>
      <bottom/>
      <diagonal/>
    </border>
    <border>
      <left/>
      <right/>
      <top style="thin">
        <color indexed="8"/>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medium">
        <color indexed="8"/>
      </right>
      <top/>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right/>
      <top style="medium">
        <color indexed="8"/>
      </top>
      <bottom/>
      <diagonal/>
    </border>
    <border>
      <left/>
      <right style="medium">
        <color indexed="8"/>
      </right>
      <top style="thin">
        <color indexed="8"/>
      </top>
      <bottom/>
      <diagonal/>
    </border>
    <border>
      <left style="thin">
        <color indexed="64"/>
      </left>
      <right style="medium">
        <color indexed="64"/>
      </right>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diagonal/>
    </border>
    <border>
      <left style="medium">
        <color indexed="64"/>
      </left>
      <right style="medium">
        <color indexed="8"/>
      </right>
      <top/>
      <bottom/>
      <diagonal/>
    </border>
    <border>
      <left style="medium">
        <color indexed="8"/>
      </left>
      <right style="medium">
        <color indexed="64"/>
      </right>
      <top/>
      <bottom/>
      <diagonal/>
    </border>
    <border>
      <left style="medium">
        <color indexed="8"/>
      </left>
      <right style="medium">
        <color indexed="8"/>
      </right>
      <top style="medium">
        <color indexed="8"/>
      </top>
      <bottom/>
      <diagonal/>
    </border>
    <border>
      <left/>
      <right/>
      <top style="medium">
        <color indexed="64"/>
      </top>
      <bottom style="medium">
        <color indexed="64"/>
      </bottom>
      <diagonal/>
    </border>
    <border>
      <left/>
      <right/>
      <top/>
      <bottom style="hair">
        <color indexed="64"/>
      </bottom>
      <diagonal/>
    </border>
    <border>
      <left style="medium">
        <color indexed="8"/>
      </left>
      <right style="medium">
        <color indexed="8"/>
      </right>
      <top style="thin">
        <color indexed="8"/>
      </top>
      <bottom style="thin">
        <color indexed="8"/>
      </bottom>
      <diagonal/>
    </border>
    <border>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thin">
        <color indexed="8"/>
      </left>
      <right/>
      <top style="medium">
        <color indexed="8"/>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8"/>
      </left>
      <right style="thin">
        <color indexed="8"/>
      </right>
      <top style="medium">
        <color indexed="8"/>
      </top>
      <bottom/>
      <diagonal/>
    </border>
    <border>
      <left style="medium">
        <color indexed="8"/>
      </left>
      <right style="thin">
        <color indexed="8"/>
      </right>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style="thin">
        <color indexed="8"/>
      </right>
      <top/>
      <bottom style="medium">
        <color indexed="8"/>
      </bottom>
      <diagonal/>
    </border>
    <border>
      <left/>
      <right style="thin">
        <color indexed="8"/>
      </right>
      <top style="medium">
        <color indexed="8"/>
      </top>
      <bottom style="medium">
        <color indexed="8"/>
      </bottom>
      <diagonal/>
    </border>
    <border>
      <left style="thin">
        <color indexed="8"/>
      </left>
      <right/>
      <top style="thin">
        <color indexed="8"/>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thin">
        <color rgb="FFC00000"/>
      </left>
      <right style="thin">
        <color rgb="FFC00000"/>
      </right>
      <top style="thin">
        <color rgb="FFC00000"/>
      </top>
      <bottom style="thin">
        <color rgb="FFC00000"/>
      </bottom>
      <diagonal/>
    </border>
    <border>
      <left/>
      <right style="thin">
        <color rgb="FFFF0000"/>
      </right>
      <top/>
      <bottom/>
      <diagonal/>
    </border>
    <border>
      <left style="thin">
        <color rgb="FFFF0000"/>
      </left>
      <right style="thin">
        <color rgb="FFFF0000"/>
      </right>
      <top style="thin">
        <color rgb="FFFF0000"/>
      </top>
      <bottom style="thin">
        <color rgb="FFFF0000"/>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style="medium">
        <color rgb="FF305496"/>
      </left>
      <right/>
      <top style="medium">
        <color rgb="FF305496"/>
      </top>
      <bottom style="medium">
        <color rgb="FF305496"/>
      </bottom>
      <diagonal/>
    </border>
    <border>
      <left/>
      <right/>
      <top style="medium">
        <color rgb="FF305496"/>
      </top>
      <bottom style="medium">
        <color rgb="FF305496"/>
      </bottom>
      <diagonal/>
    </border>
    <border>
      <left/>
      <right style="medium">
        <color rgb="FF305496"/>
      </right>
      <top style="medium">
        <color rgb="FF305496"/>
      </top>
      <bottom style="medium">
        <color rgb="FF305496"/>
      </bottom>
      <diagonal/>
    </border>
    <border>
      <left style="medium">
        <color rgb="FF000000"/>
      </left>
      <right style="medium">
        <color rgb="FF000000"/>
      </right>
      <top style="medium">
        <color rgb="FF000000"/>
      </top>
      <bottom style="medium">
        <color rgb="FF000000"/>
      </bottom>
      <diagonal/>
    </border>
    <border>
      <left/>
      <right/>
      <top/>
      <bottom style="medium">
        <color rgb="FFFF0000"/>
      </bottom>
      <diagonal/>
    </border>
    <border>
      <left/>
      <right/>
      <top style="medium">
        <color rgb="FFFF0000"/>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medium">
        <color rgb="FF000000"/>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rgb="FF305496"/>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left>
      <right style="thin">
        <color theme="0"/>
      </right>
      <top/>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s>
  <cellStyleXfs count="42">
    <xf numFmtId="0" fontId="0" fillId="0" borderId="0"/>
    <xf numFmtId="166" fontId="2" fillId="0" borderId="0" applyFill="0" applyBorder="0" applyAlignment="0" applyProtection="0"/>
    <xf numFmtId="0" fontId="39"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2" fillId="0" borderId="0"/>
    <xf numFmtId="0" fontId="40" fillId="0" borderId="0"/>
    <xf numFmtId="0" fontId="36" fillId="0" borderId="0"/>
    <xf numFmtId="0" fontId="38" fillId="0" borderId="0"/>
    <xf numFmtId="0" fontId="14" fillId="0" borderId="1">
      <alignment horizontal="center" vertical="center"/>
    </xf>
    <xf numFmtId="0" fontId="122" fillId="0" borderId="0" applyNumberFormat="0" applyFill="0" applyBorder="0" applyAlignment="0" applyProtection="0"/>
    <xf numFmtId="0" fontId="40" fillId="0" borderId="0"/>
    <xf numFmtId="0" fontId="123" fillId="0" borderId="0" applyNumberFormat="0" applyFill="0" applyBorder="0" applyAlignment="0" applyProtection="0">
      <alignment vertical="top"/>
      <protection locked="0"/>
    </xf>
    <xf numFmtId="168" fontId="2" fillId="0" borderId="0" applyFill="0" applyBorder="0" applyAlignment="0" applyProtection="0"/>
    <xf numFmtId="168" fontId="2" fillId="0" borderId="0" applyFill="0" applyBorder="0" applyAlignment="0" applyProtection="0"/>
    <xf numFmtId="169" fontId="125" fillId="0" borderId="0" applyBorder="0" applyProtection="0"/>
    <xf numFmtId="0" fontId="2" fillId="0" borderId="0"/>
    <xf numFmtId="170" fontId="126" fillId="0" borderId="0" applyBorder="0" applyProtection="0"/>
    <xf numFmtId="169" fontId="126" fillId="0" borderId="0" applyBorder="0" applyProtection="0"/>
    <xf numFmtId="0" fontId="127" fillId="0" borderId="0" applyNumberFormat="0" applyBorder="0" applyProtection="0">
      <alignment horizontal="center"/>
    </xf>
    <xf numFmtId="0" fontId="127" fillId="0" borderId="0" applyNumberFormat="0" applyBorder="0" applyProtection="0">
      <alignment horizontal="center" textRotation="90"/>
    </xf>
    <xf numFmtId="0" fontId="128" fillId="0" borderId="0" applyNumberFormat="0" applyFill="0" applyBorder="0" applyAlignment="0" applyProtection="0">
      <alignment vertical="top"/>
      <protection locked="0"/>
    </xf>
    <xf numFmtId="0" fontId="122" fillId="0" borderId="0" applyNumberFormat="0" applyFill="0" applyBorder="0" applyAlignment="0" applyProtection="0"/>
    <xf numFmtId="0" fontId="129" fillId="0" borderId="0" applyNumberFormat="0" applyFill="0" applyBorder="0" applyAlignment="0" applyProtection="0">
      <alignment vertical="top"/>
      <protection locked="0"/>
    </xf>
    <xf numFmtId="164" fontId="2" fillId="0" borderId="0" applyFont="0" applyFill="0" applyBorder="0" applyAlignment="0" applyProtection="0"/>
    <xf numFmtId="44" fontId="2" fillId="0" borderId="0" applyFont="0" applyFill="0" applyBorder="0" applyAlignment="0" applyProtection="0"/>
    <xf numFmtId="0" fontId="2" fillId="0" borderId="0"/>
    <xf numFmtId="170" fontId="40" fillId="0" borderId="0"/>
    <xf numFmtId="0" fontId="2" fillId="0" borderId="0"/>
    <xf numFmtId="0" fontId="130" fillId="0" borderId="0"/>
    <xf numFmtId="0" fontId="2" fillId="0" borderId="0" applyNumberFormat="0" applyFill="0" applyBorder="0" applyAlignment="0" applyProtection="0"/>
    <xf numFmtId="0" fontId="131" fillId="0" borderId="0"/>
    <xf numFmtId="0" fontId="2" fillId="0" borderId="0"/>
    <xf numFmtId="0" fontId="40" fillId="0" borderId="0"/>
    <xf numFmtId="0" fontId="132" fillId="0" borderId="0"/>
    <xf numFmtId="0" fontId="2" fillId="0" borderId="0"/>
    <xf numFmtId="0" fontId="2" fillId="0" borderId="0"/>
    <xf numFmtId="0" fontId="2" fillId="0" borderId="0"/>
    <xf numFmtId="170" fontId="40" fillId="0" borderId="0"/>
    <xf numFmtId="0" fontId="2" fillId="0" borderId="0"/>
    <xf numFmtId="0" fontId="133" fillId="0" borderId="0"/>
    <xf numFmtId="0" fontId="134" fillId="0" borderId="0" applyNumberFormat="0" applyBorder="0" applyProtection="0"/>
    <xf numFmtId="171" fontId="134" fillId="0" borderId="0" applyBorder="0" applyProtection="0"/>
  </cellStyleXfs>
  <cellXfs count="649">
    <xf numFmtId="0" fontId="0" fillId="0" borderId="0" xfId="0"/>
    <xf numFmtId="0" fontId="2" fillId="0" borderId="0" xfId="4"/>
    <xf numFmtId="0" fontId="2" fillId="0" borderId="0" xfId="4" applyAlignment="1">
      <alignment horizontal="center" vertical="center"/>
    </xf>
    <xf numFmtId="0" fontId="2" fillId="0" borderId="2" xfId="4" applyBorder="1"/>
    <xf numFmtId="0" fontId="2" fillId="0" borderId="0" xfId="4" applyAlignment="1">
      <alignment vertical="center"/>
    </xf>
    <xf numFmtId="0" fontId="2" fillId="0" borderId="3" xfId="4" applyBorder="1"/>
    <xf numFmtId="0" fontId="2" fillId="0" borderId="4" xfId="4" applyBorder="1"/>
    <xf numFmtId="0" fontId="2" fillId="0" borderId="5" xfId="4" applyBorder="1"/>
    <xf numFmtId="0" fontId="2" fillId="0" borderId="6" xfId="4" applyBorder="1"/>
    <xf numFmtId="0" fontId="6" fillId="0" borderId="7" xfId="4" applyFont="1" applyBorder="1"/>
    <xf numFmtId="0" fontId="17" fillId="0" borderId="0" xfId="4" applyFont="1"/>
    <xf numFmtId="0" fontId="6" fillId="0" borderId="0" xfId="4" applyFont="1"/>
    <xf numFmtId="0" fontId="5" fillId="0" borderId="0" xfId="4" applyFont="1"/>
    <xf numFmtId="0" fontId="2" fillId="0" borderId="8" xfId="4" applyBorder="1"/>
    <xf numFmtId="0" fontId="2" fillId="0" borderId="9" xfId="4" applyBorder="1"/>
    <xf numFmtId="0" fontId="2" fillId="0" borderId="10" xfId="4" applyBorder="1"/>
    <xf numFmtId="0" fontId="2" fillId="0" borderId="11" xfId="4" applyBorder="1"/>
    <xf numFmtId="0" fontId="2" fillId="0" borderId="12" xfId="4" applyBorder="1"/>
    <xf numFmtId="0" fontId="9" fillId="0" borderId="12" xfId="4" applyFont="1" applyBorder="1" applyAlignment="1">
      <alignment horizontal="center" vertical="center"/>
    </xf>
    <xf numFmtId="0" fontId="5" fillId="0" borderId="0" xfId="4" applyFont="1" applyAlignment="1">
      <alignment horizontal="center" vertical="center"/>
    </xf>
    <xf numFmtId="0" fontId="2" fillId="0" borderId="13" xfId="4" applyBorder="1"/>
    <xf numFmtId="0" fontId="2" fillId="0" borderId="14" xfId="4" applyBorder="1"/>
    <xf numFmtId="0" fontId="2" fillId="0" borderId="15" xfId="4" applyBorder="1"/>
    <xf numFmtId="0" fontId="2" fillId="0" borderId="16" xfId="4" applyBorder="1"/>
    <xf numFmtId="0" fontId="2" fillId="0" borderId="10" xfId="4" applyBorder="1" applyAlignment="1">
      <alignment vertical="center"/>
    </xf>
    <xf numFmtId="0" fontId="18" fillId="0" borderId="0" xfId="4" applyFont="1" applyAlignment="1">
      <alignment horizontal="center" vertical="center"/>
    </xf>
    <xf numFmtId="0" fontId="2" fillId="0" borderId="2" xfId="4" applyBorder="1" applyAlignment="1">
      <alignment horizontal="center" vertical="center"/>
    </xf>
    <xf numFmtId="0" fontId="5" fillId="0" borderId="0" xfId="4" applyFont="1" applyAlignment="1">
      <alignment horizontal="left" vertical="center"/>
    </xf>
    <xf numFmtId="0" fontId="2" fillId="0" borderId="0" xfId="4" applyAlignment="1">
      <alignment horizontal="left" vertical="center"/>
    </xf>
    <xf numFmtId="0" fontId="8" fillId="0" borderId="0" xfId="4" applyFont="1" applyAlignment="1">
      <alignment horizontal="left" vertical="center"/>
    </xf>
    <xf numFmtId="0" fontId="44" fillId="0" borderId="0" xfId="4" applyFont="1" applyAlignment="1">
      <alignment horizontal="center"/>
    </xf>
    <xf numFmtId="0" fontId="12" fillId="7" borderId="17" xfId="4" applyFont="1" applyFill="1" applyBorder="1" applyAlignment="1">
      <alignment horizontal="center"/>
    </xf>
    <xf numFmtId="0" fontId="2" fillId="7" borderId="18" xfId="4" applyFill="1" applyBorder="1"/>
    <xf numFmtId="0" fontId="2" fillId="0" borderId="0" xfId="4" applyAlignment="1">
      <alignment horizontal="right" indent="2"/>
    </xf>
    <xf numFmtId="0" fontId="2" fillId="0" borderId="11" xfId="4" applyBorder="1" applyAlignment="1">
      <alignment horizontal="left" vertical="center" indent="1"/>
    </xf>
    <xf numFmtId="0" fontId="2" fillId="7" borderId="18" xfId="4" applyFill="1" applyBorder="1" applyAlignment="1">
      <alignment horizontal="center"/>
    </xf>
    <xf numFmtId="0" fontId="2" fillId="7" borderId="19" xfId="4" applyFill="1" applyBorder="1" applyAlignment="1">
      <alignment horizontal="center"/>
    </xf>
    <xf numFmtId="0" fontId="2" fillId="0" borderId="0" xfId="4" applyAlignment="1">
      <alignment horizontal="center"/>
    </xf>
    <xf numFmtId="0" fontId="6" fillId="0" borderId="10" xfId="4" applyFont="1" applyBorder="1"/>
    <xf numFmtId="0" fontId="45" fillId="0" borderId="28" xfId="4" applyFont="1" applyBorder="1"/>
    <xf numFmtId="0" fontId="2" fillId="0" borderId="28" xfId="4" applyBorder="1" applyAlignment="1">
      <alignment vertical="center"/>
    </xf>
    <xf numFmtId="0" fontId="13" fillId="0" borderId="28" xfId="4" applyFont="1" applyBorder="1" applyAlignment="1">
      <alignment horizontal="center"/>
    </xf>
    <xf numFmtId="0" fontId="2" fillId="0" borderId="28" xfId="4" applyBorder="1" applyAlignment="1">
      <alignment horizontal="center" vertical="center"/>
    </xf>
    <xf numFmtId="0" fontId="45" fillId="0" borderId="28" xfId="4" applyFont="1" applyBorder="1" applyAlignment="1">
      <alignment horizontal="center"/>
    </xf>
    <xf numFmtId="0" fontId="2" fillId="0" borderId="29" xfId="4" applyBorder="1" applyAlignment="1">
      <alignment vertical="center"/>
    </xf>
    <xf numFmtId="0" fontId="13" fillId="0" borderId="30" xfId="4" applyFont="1" applyBorder="1" applyAlignment="1">
      <alignment horizontal="center"/>
    </xf>
    <xf numFmtId="0" fontId="2" fillId="0" borderId="30" xfId="4" applyBorder="1" applyAlignment="1">
      <alignment horizontal="center" vertical="center"/>
    </xf>
    <xf numFmtId="0" fontId="14" fillId="0" borderId="31" xfId="4" applyFont="1" applyBorder="1" applyAlignment="1">
      <alignment vertical="center"/>
    </xf>
    <xf numFmtId="0" fontId="46" fillId="0" borderId="0" xfId="4" applyFont="1"/>
    <xf numFmtId="0" fontId="46" fillId="0" borderId="0" xfId="4" applyFont="1" applyAlignment="1">
      <alignment vertical="center"/>
    </xf>
    <xf numFmtId="0" fontId="47" fillId="0" borderId="0" xfId="4" applyFont="1"/>
    <xf numFmtId="0" fontId="48" fillId="0" borderId="0" xfId="4" applyFont="1" applyAlignment="1">
      <alignment horizontal="center" vertical="center"/>
    </xf>
    <xf numFmtId="0" fontId="49" fillId="0" borderId="0" xfId="4" applyFont="1" applyAlignment="1">
      <alignment vertical="center"/>
    </xf>
    <xf numFmtId="0" fontId="50" fillId="0" borderId="0" xfId="4" applyFont="1" applyAlignment="1">
      <alignment vertical="top" wrapText="1"/>
    </xf>
    <xf numFmtId="0" fontId="46" fillId="0" borderId="0" xfId="4" applyFont="1" applyAlignment="1">
      <alignment horizontal="left" vertical="center" wrapText="1" indent="3"/>
    </xf>
    <xf numFmtId="0" fontId="51" fillId="0" borderId="0" xfId="4" applyFont="1" applyAlignment="1">
      <alignment vertical="center"/>
    </xf>
    <xf numFmtId="0" fontId="52" fillId="8" borderId="1" xfId="4" applyFont="1" applyFill="1" applyBorder="1" applyAlignment="1">
      <alignment horizontal="center" vertical="center" wrapText="1"/>
    </xf>
    <xf numFmtId="0" fontId="46" fillId="0" borderId="0" xfId="4" applyFont="1" applyAlignment="1">
      <alignment vertical="center" wrapText="1"/>
    </xf>
    <xf numFmtId="0" fontId="53" fillId="0" borderId="0" xfId="4" applyFont="1" applyAlignment="1">
      <alignment vertical="center" wrapText="1"/>
    </xf>
    <xf numFmtId="0" fontId="54" fillId="0" borderId="0" xfId="4" applyFont="1" applyAlignment="1">
      <alignment horizontal="center" vertical="center"/>
    </xf>
    <xf numFmtId="0" fontId="55" fillId="0" borderId="0" xfId="4" applyFont="1" applyAlignment="1">
      <alignment horizontal="center" vertical="center"/>
    </xf>
    <xf numFmtId="0" fontId="48" fillId="0" borderId="0" xfId="4" applyFont="1" applyAlignment="1">
      <alignment vertical="center"/>
    </xf>
    <xf numFmtId="0" fontId="46" fillId="0" borderId="0" xfId="4" applyFont="1" applyProtection="1">
      <protection locked="0"/>
    </xf>
    <xf numFmtId="0" fontId="46" fillId="0" borderId="6" xfId="4" applyFont="1" applyBorder="1" applyProtection="1">
      <protection locked="0"/>
    </xf>
    <xf numFmtId="0" fontId="46" fillId="0" borderId="6" xfId="4" applyFont="1" applyBorder="1" applyAlignment="1" applyProtection="1">
      <alignment horizontal="center" vertical="center"/>
      <protection locked="0"/>
    </xf>
    <xf numFmtId="0" fontId="47" fillId="0" borderId="32" xfId="4" applyFont="1" applyBorder="1" applyAlignment="1" applyProtection="1">
      <alignment horizontal="center" vertical="center"/>
      <protection hidden="1"/>
    </xf>
    <xf numFmtId="0" fontId="47" fillId="0" borderId="0" xfId="4" applyFont="1" applyAlignment="1" applyProtection="1">
      <alignment horizontal="center" vertical="center"/>
      <protection hidden="1"/>
    </xf>
    <xf numFmtId="0" fontId="56" fillId="0" borderId="0" xfId="4" applyFont="1" applyAlignment="1" applyProtection="1">
      <alignment horizontal="center" vertical="center" wrapText="1"/>
      <protection hidden="1"/>
    </xf>
    <xf numFmtId="0" fontId="47" fillId="0" borderId="33" xfId="4" applyFont="1" applyBorder="1" applyAlignment="1" applyProtection="1">
      <alignment horizontal="center" vertical="center" wrapText="1"/>
      <protection hidden="1"/>
    </xf>
    <xf numFmtId="0" fontId="47" fillId="0" borderId="0" xfId="4" applyFont="1" applyAlignment="1" applyProtection="1">
      <alignment horizontal="center" vertical="center" wrapText="1"/>
      <protection hidden="1"/>
    </xf>
    <xf numFmtId="0" fontId="46" fillId="0" borderId="1" xfId="4" applyFont="1" applyBorder="1" applyAlignment="1" applyProtection="1">
      <alignment horizontal="center" vertical="center"/>
      <protection locked="0"/>
    </xf>
    <xf numFmtId="0" fontId="57" fillId="0" borderId="0" xfId="4" applyFont="1" applyAlignment="1" applyProtection="1">
      <alignment horizontal="center" vertical="center" wrapText="1"/>
      <protection hidden="1"/>
    </xf>
    <xf numFmtId="0" fontId="46" fillId="0" borderId="0" xfId="4" applyFont="1" applyProtection="1">
      <protection hidden="1"/>
    </xf>
    <xf numFmtId="0" fontId="1" fillId="0" borderId="0" xfId="0" applyFont="1" applyAlignment="1" applyProtection="1">
      <alignment horizontal="center" vertical="center"/>
      <protection hidden="1"/>
    </xf>
    <xf numFmtId="0" fontId="0" fillId="0" borderId="0" xfId="0" applyProtection="1">
      <protection hidden="1"/>
    </xf>
    <xf numFmtId="0" fontId="43" fillId="0" borderId="0" xfId="0" applyFont="1" applyAlignment="1" applyProtection="1">
      <alignment horizontal="center" vertical="center"/>
      <protection hidden="1"/>
    </xf>
    <xf numFmtId="0" fontId="43" fillId="0" borderId="0" xfId="0" applyFont="1" applyAlignment="1" applyProtection="1">
      <alignment horizontal="right" vertical="center" indent="1"/>
      <protection hidden="1"/>
    </xf>
    <xf numFmtId="0" fontId="0" fillId="9" borderId="34" xfId="0" applyFill="1" applyBorder="1" applyProtection="1">
      <protection hidden="1"/>
    </xf>
    <xf numFmtId="0" fontId="0" fillId="9" borderId="35" xfId="0" applyFill="1" applyBorder="1" applyProtection="1">
      <protection hidden="1"/>
    </xf>
    <xf numFmtId="0" fontId="0" fillId="9" borderId="36" xfId="0" applyFill="1" applyBorder="1" applyProtection="1">
      <protection hidden="1"/>
    </xf>
    <xf numFmtId="0" fontId="58" fillId="0" borderId="1" xfId="0" applyFont="1" applyBorder="1" applyAlignment="1" applyProtection="1">
      <alignment horizontal="center" vertical="center"/>
      <protection locked="0"/>
    </xf>
    <xf numFmtId="0" fontId="6" fillId="10" borderId="37" xfId="4" applyFont="1" applyFill="1" applyBorder="1" applyAlignment="1">
      <alignment horizontal="center" vertical="center"/>
    </xf>
    <xf numFmtId="0" fontId="16" fillId="8" borderId="6" xfId="4" applyFont="1" applyFill="1" applyBorder="1" applyAlignment="1">
      <alignment horizontal="center" vertical="center"/>
    </xf>
    <xf numFmtId="0" fontId="6" fillId="8" borderId="37" xfId="4" applyFont="1" applyFill="1" applyBorder="1" applyAlignment="1">
      <alignment vertical="center"/>
    </xf>
    <xf numFmtId="0" fontId="11" fillId="8" borderId="6" xfId="4" applyFont="1" applyFill="1" applyBorder="1" applyAlignment="1">
      <alignment horizontal="center" vertical="center" wrapText="1"/>
    </xf>
    <xf numFmtId="0" fontId="16" fillId="8" borderId="6" xfId="4" applyFont="1" applyFill="1" applyBorder="1" applyAlignment="1">
      <alignment vertical="center"/>
    </xf>
    <xf numFmtId="0" fontId="11" fillId="8" borderId="6" xfId="4" applyFont="1" applyFill="1" applyBorder="1" applyAlignment="1">
      <alignment vertical="center"/>
    </xf>
    <xf numFmtId="14" fontId="16" fillId="8" borderId="6" xfId="4" applyNumberFormat="1" applyFont="1" applyFill="1" applyBorder="1" applyAlignment="1">
      <alignment vertical="center"/>
    </xf>
    <xf numFmtId="0" fontId="46" fillId="0" borderId="0" xfId="4" applyFont="1" applyAlignment="1">
      <alignment vertical="top"/>
    </xf>
    <xf numFmtId="0" fontId="49" fillId="0" borderId="0" xfId="4" applyFont="1" applyAlignment="1">
      <alignment vertical="center" wrapText="1"/>
    </xf>
    <xf numFmtId="0" fontId="22" fillId="0" borderId="0" xfId="4" applyFont="1" applyAlignment="1">
      <alignment vertical="center" wrapText="1"/>
    </xf>
    <xf numFmtId="0" fontId="2" fillId="8" borderId="1" xfId="4" applyFill="1" applyBorder="1" applyAlignment="1">
      <alignment horizontal="center" vertical="center"/>
    </xf>
    <xf numFmtId="0" fontId="2" fillId="8" borderId="39" xfId="4" applyFill="1" applyBorder="1" applyAlignment="1">
      <alignment horizontal="center" vertical="center"/>
    </xf>
    <xf numFmtId="0" fontId="6" fillId="0" borderId="1" xfId="4" applyFont="1" applyBorder="1" applyAlignment="1">
      <alignment horizontal="center" vertical="center"/>
    </xf>
    <xf numFmtId="0" fontId="6" fillId="0" borderId="40" xfId="4" applyFont="1" applyBorder="1" applyAlignment="1">
      <alignment horizontal="center" vertical="center"/>
    </xf>
    <xf numFmtId="0" fontId="6" fillId="0" borderId="39" xfId="4" applyFont="1" applyBorder="1" applyAlignment="1">
      <alignment horizontal="center" vertical="center"/>
    </xf>
    <xf numFmtId="0" fontId="6" fillId="0" borderId="41" xfId="4" applyFont="1" applyBorder="1" applyAlignment="1">
      <alignment horizontal="center" vertical="center"/>
    </xf>
    <xf numFmtId="0" fontId="6" fillId="0" borderId="26" xfId="4" applyFont="1" applyBorder="1" applyAlignment="1">
      <alignment horizontal="center" vertical="center"/>
    </xf>
    <xf numFmtId="0" fontId="6" fillId="10" borderId="6" xfId="4" applyFont="1" applyFill="1" applyBorder="1" applyAlignment="1">
      <alignment horizontal="center" vertical="center" wrapText="1"/>
    </xf>
    <xf numFmtId="0" fontId="53" fillId="11" borderId="6" xfId="4" applyFont="1" applyFill="1" applyBorder="1" applyAlignment="1" applyProtection="1">
      <alignment horizontal="left" vertical="center" indent="1"/>
      <protection hidden="1"/>
    </xf>
    <xf numFmtId="0" fontId="43" fillId="11" borderId="6" xfId="0" applyFont="1" applyFill="1" applyBorder="1" applyAlignment="1">
      <alignment horizontal="center"/>
    </xf>
    <xf numFmtId="0" fontId="53" fillId="12" borderId="6" xfId="4" applyFont="1" applyFill="1" applyBorder="1" applyAlignment="1" applyProtection="1">
      <alignment horizontal="left" vertical="center" indent="1"/>
      <protection hidden="1"/>
    </xf>
    <xf numFmtId="0" fontId="43" fillId="12" borderId="6" xfId="0" applyFont="1" applyFill="1" applyBorder="1" applyAlignment="1">
      <alignment horizontal="center"/>
    </xf>
    <xf numFmtId="0" fontId="53" fillId="13" borderId="6" xfId="4" applyFont="1" applyFill="1" applyBorder="1" applyAlignment="1" applyProtection="1">
      <alignment horizontal="left" vertical="center" indent="1"/>
      <protection hidden="1"/>
    </xf>
    <xf numFmtId="0" fontId="43" fillId="13" borderId="6" xfId="0" applyFont="1" applyFill="1" applyBorder="1" applyAlignment="1">
      <alignment horizontal="center"/>
    </xf>
    <xf numFmtId="0" fontId="53" fillId="14" borderId="6" xfId="4" applyFont="1" applyFill="1" applyBorder="1" applyAlignment="1" applyProtection="1">
      <alignment horizontal="left" vertical="center" indent="1"/>
      <protection hidden="1"/>
    </xf>
    <xf numFmtId="0" fontId="6" fillId="14" borderId="6" xfId="4" applyFont="1" applyFill="1" applyBorder="1" applyAlignment="1" applyProtection="1">
      <alignment horizontal="center" vertical="center"/>
      <protection hidden="1"/>
    </xf>
    <xf numFmtId="0" fontId="53" fillId="15" borderId="6" xfId="4" applyFont="1" applyFill="1" applyBorder="1" applyAlignment="1" applyProtection="1">
      <alignment horizontal="left" vertical="center" indent="1"/>
      <protection hidden="1"/>
    </xf>
    <xf numFmtId="0" fontId="6" fillId="15" borderId="6" xfId="4" applyFont="1" applyFill="1" applyBorder="1" applyAlignment="1" applyProtection="1">
      <alignment horizontal="center" vertical="center"/>
      <protection hidden="1"/>
    </xf>
    <xf numFmtId="0" fontId="53" fillId="16" borderId="6" xfId="4" applyFont="1" applyFill="1" applyBorder="1" applyAlignment="1" applyProtection="1">
      <alignment horizontal="left" vertical="center" indent="1"/>
      <protection hidden="1"/>
    </xf>
    <xf numFmtId="0" fontId="6" fillId="16" borderId="6" xfId="4" applyFont="1" applyFill="1" applyBorder="1" applyAlignment="1" applyProtection="1">
      <alignment horizontal="center" vertical="center"/>
      <protection hidden="1"/>
    </xf>
    <xf numFmtId="0" fontId="46" fillId="0" borderId="5" xfId="4" applyFont="1" applyBorder="1" applyAlignment="1" applyProtection="1">
      <alignment horizontal="center" vertical="center"/>
      <protection locked="0"/>
    </xf>
    <xf numFmtId="0" fontId="59" fillId="0" borderId="95" xfId="4" applyFont="1" applyBorder="1" applyAlignment="1" applyProtection="1">
      <alignment horizontal="center" vertical="center"/>
      <protection hidden="1"/>
    </xf>
    <xf numFmtId="0" fontId="60" fillId="0" borderId="0" xfId="4" applyFont="1" applyAlignment="1" applyProtection="1">
      <alignment horizontal="center" vertical="center" wrapText="1"/>
      <protection hidden="1"/>
    </xf>
    <xf numFmtId="0" fontId="61" fillId="0" borderId="0" xfId="0" applyFont="1" applyAlignment="1" applyProtection="1">
      <alignment horizontal="center" vertical="center" wrapText="1"/>
      <protection hidden="1"/>
    </xf>
    <xf numFmtId="0" fontId="62" fillId="0" borderId="0" xfId="4" applyFont="1" applyAlignment="1" applyProtection="1">
      <alignment horizontal="center" vertical="center" wrapText="1"/>
      <protection hidden="1"/>
    </xf>
    <xf numFmtId="0" fontId="63" fillId="0" borderId="0" xfId="0" applyFont="1" applyAlignment="1" applyProtection="1">
      <alignment horizontal="center" vertical="center"/>
      <protection hidden="1"/>
    </xf>
    <xf numFmtId="0" fontId="46" fillId="0" borderId="42" xfId="4" applyFont="1" applyBorder="1" applyAlignment="1" applyProtection="1">
      <alignment horizontal="center" vertical="center"/>
      <protection hidden="1"/>
    </xf>
    <xf numFmtId="0" fontId="46" fillId="0" borderId="0" xfId="4" applyFont="1" applyAlignment="1" applyProtection="1">
      <alignment horizontal="center" vertical="center"/>
      <protection hidden="1"/>
    </xf>
    <xf numFmtId="0" fontId="46" fillId="0" borderId="43" xfId="4" applyFont="1" applyBorder="1" applyAlignment="1" applyProtection="1">
      <alignment horizontal="center" vertical="center"/>
      <protection hidden="1"/>
    </xf>
    <xf numFmtId="0" fontId="46" fillId="0" borderId="42" xfId="4" applyFont="1" applyBorder="1" applyAlignment="1" applyProtection="1">
      <alignment vertical="center"/>
      <protection hidden="1"/>
    </xf>
    <xf numFmtId="0" fontId="46" fillId="0" borderId="44" xfId="4" applyFont="1" applyBorder="1" applyAlignment="1" applyProtection="1">
      <alignment horizontal="center" vertical="center"/>
      <protection hidden="1"/>
    </xf>
    <xf numFmtId="0" fontId="46" fillId="0" borderId="42" xfId="4" applyFont="1" applyBorder="1" applyProtection="1">
      <protection hidden="1"/>
    </xf>
    <xf numFmtId="0" fontId="46" fillId="0" borderId="45" xfId="4" applyFont="1" applyBorder="1" applyAlignment="1" applyProtection="1">
      <alignment horizontal="center" vertical="center"/>
      <protection hidden="1"/>
    </xf>
    <xf numFmtId="0" fontId="0" fillId="0" borderId="44" xfId="0" applyBorder="1" applyProtection="1">
      <protection hidden="1"/>
    </xf>
    <xf numFmtId="0" fontId="64" fillId="0" borderId="42" xfId="4" applyFont="1" applyBorder="1" applyAlignment="1" applyProtection="1">
      <alignment vertical="center"/>
      <protection hidden="1"/>
    </xf>
    <xf numFmtId="0" fontId="0" fillId="0" borderId="43" xfId="0" applyBorder="1" applyAlignment="1" applyProtection="1">
      <alignment vertical="top" wrapText="1"/>
      <protection hidden="1"/>
    </xf>
    <xf numFmtId="0" fontId="46" fillId="0" borderId="43" xfId="4" applyFont="1" applyBorder="1" applyAlignment="1" applyProtection="1">
      <alignment vertical="center"/>
      <protection hidden="1"/>
    </xf>
    <xf numFmtId="0" fontId="46" fillId="0" borderId="0" xfId="4" applyFont="1" applyAlignment="1" applyProtection="1">
      <alignment vertical="center"/>
      <protection hidden="1"/>
    </xf>
    <xf numFmtId="0" fontId="46" fillId="0" borderId="43" xfId="4" applyFont="1" applyBorder="1" applyProtection="1">
      <protection hidden="1"/>
    </xf>
    <xf numFmtId="0" fontId="65" fillId="0" borderId="42" xfId="4" applyFont="1" applyBorder="1" applyAlignment="1" applyProtection="1">
      <alignment horizontal="left"/>
      <protection hidden="1"/>
    </xf>
    <xf numFmtId="0" fontId="65" fillId="0" borderId="42" xfId="4" applyFont="1" applyBorder="1" applyProtection="1">
      <protection hidden="1"/>
    </xf>
    <xf numFmtId="0" fontId="66" fillId="0" borderId="42" xfId="4" applyFont="1" applyBorder="1" applyAlignment="1" applyProtection="1">
      <alignment vertical="center"/>
      <protection hidden="1"/>
    </xf>
    <xf numFmtId="0" fontId="66" fillId="0" borderId="43" xfId="4" applyFont="1" applyBorder="1" applyAlignment="1" applyProtection="1">
      <alignment vertical="center"/>
      <protection hidden="1"/>
    </xf>
    <xf numFmtId="0" fontId="0" fillId="0" borderId="43" xfId="0" applyBorder="1" applyProtection="1">
      <protection hidden="1"/>
    </xf>
    <xf numFmtId="0" fontId="53" fillId="0" borderId="0" xfId="4" applyFont="1" applyAlignment="1" applyProtection="1">
      <alignment horizontal="center" vertical="center"/>
      <protection hidden="1"/>
    </xf>
    <xf numFmtId="0" fontId="67" fillId="0" borderId="0" xfId="4" applyFont="1" applyAlignment="1" applyProtection="1">
      <alignment horizontal="left" vertical="center"/>
      <protection hidden="1"/>
    </xf>
    <xf numFmtId="0" fontId="67" fillId="0" borderId="0" xfId="4" applyFont="1" applyAlignment="1" applyProtection="1">
      <alignment horizontal="left" vertical="top"/>
      <protection hidden="1"/>
    </xf>
    <xf numFmtId="0" fontId="48" fillId="0" borderId="0" xfId="4" applyFont="1" applyProtection="1">
      <protection hidden="1"/>
    </xf>
    <xf numFmtId="0" fontId="68" fillId="0" borderId="0" xfId="4" applyFont="1" applyAlignment="1" applyProtection="1">
      <alignment horizontal="center" vertical="center"/>
      <protection hidden="1"/>
    </xf>
    <xf numFmtId="0" fontId="42" fillId="0" borderId="0" xfId="0" applyFont="1" applyAlignment="1" applyProtection="1">
      <alignment horizontal="center"/>
      <protection hidden="1"/>
    </xf>
    <xf numFmtId="0" fontId="66" fillId="0" borderId="0" xfId="4" applyFont="1" applyAlignment="1" applyProtection="1">
      <alignment horizontal="center" vertical="center"/>
      <protection hidden="1"/>
    </xf>
    <xf numFmtId="0" fontId="69" fillId="0" borderId="0" xfId="4" applyFont="1" applyAlignment="1" applyProtection="1">
      <alignment horizontal="center"/>
      <protection hidden="1"/>
    </xf>
    <xf numFmtId="0" fontId="53" fillId="0" borderId="0" xfId="4" applyFont="1" applyProtection="1">
      <protection hidden="1"/>
    </xf>
    <xf numFmtId="0" fontId="46" fillId="0" borderId="0" xfId="4" applyFont="1" applyAlignment="1" applyProtection="1">
      <alignment horizontal="center"/>
      <protection hidden="1"/>
    </xf>
    <xf numFmtId="0" fontId="53" fillId="0" borderId="0" xfId="4" applyFont="1" applyAlignment="1" applyProtection="1">
      <alignment horizontal="center"/>
      <protection hidden="1"/>
    </xf>
    <xf numFmtId="0" fontId="53" fillId="0" borderId="0" xfId="4" applyFont="1" applyAlignment="1" applyProtection="1">
      <alignment horizontal="left" vertical="center"/>
      <protection hidden="1"/>
    </xf>
    <xf numFmtId="0" fontId="53" fillId="0" borderId="0" xfId="4" applyFont="1" applyAlignment="1" applyProtection="1">
      <alignment vertical="center"/>
      <protection hidden="1"/>
    </xf>
    <xf numFmtId="0" fontId="46" fillId="0" borderId="0" xfId="4" applyFont="1" applyAlignment="1" applyProtection="1">
      <alignment horizontal="left"/>
      <protection hidden="1"/>
    </xf>
    <xf numFmtId="0" fontId="0" fillId="0" borderId="0" xfId="0" applyAlignment="1" applyProtection="1">
      <alignment horizontal="center" vertical="center"/>
      <protection hidden="1"/>
    </xf>
    <xf numFmtId="0" fontId="70" fillId="0" borderId="0" xfId="4" applyFont="1" applyAlignment="1" applyProtection="1">
      <alignment vertical="center"/>
      <protection hidden="1"/>
    </xf>
    <xf numFmtId="0" fontId="71" fillId="0" borderId="0" xfId="5" applyFont="1"/>
    <xf numFmtId="0" fontId="0" fillId="8" borderId="25" xfId="0" applyFill="1" applyBorder="1" applyAlignment="1">
      <alignment horizontal="center"/>
    </xf>
    <xf numFmtId="0" fontId="0" fillId="8" borderId="41" xfId="0" applyFill="1" applyBorder="1" applyAlignment="1">
      <alignment horizontal="left"/>
    </xf>
    <xf numFmtId="0" fontId="47" fillId="0" borderId="2" xfId="4" applyFont="1" applyBorder="1" applyAlignment="1" applyProtection="1">
      <alignment horizontal="center" vertical="center"/>
      <protection hidden="1"/>
    </xf>
    <xf numFmtId="0" fontId="47" fillId="0" borderId="49" xfId="4" applyFont="1" applyBorder="1" applyAlignment="1" applyProtection="1">
      <alignment horizontal="center" vertical="center"/>
      <protection hidden="1"/>
    </xf>
    <xf numFmtId="0" fontId="67" fillId="4" borderId="29" xfId="4" applyFont="1" applyFill="1" applyBorder="1" applyAlignment="1" applyProtection="1">
      <alignment horizontal="center"/>
      <protection hidden="1"/>
    </xf>
    <xf numFmtId="0" fontId="67" fillId="4" borderId="30" xfId="4" applyFont="1" applyFill="1" applyBorder="1" applyAlignment="1" applyProtection="1">
      <alignment horizontal="center"/>
      <protection hidden="1"/>
    </xf>
    <xf numFmtId="0" fontId="72" fillId="4" borderId="30" xfId="4" applyFont="1" applyFill="1" applyBorder="1" applyAlignment="1" applyProtection="1">
      <alignment horizontal="center"/>
      <protection hidden="1"/>
    </xf>
    <xf numFmtId="0" fontId="72" fillId="4" borderId="30" xfId="4" applyFont="1" applyFill="1" applyBorder="1" applyProtection="1">
      <protection hidden="1"/>
    </xf>
    <xf numFmtId="0" fontId="72" fillId="4" borderId="50" xfId="4" applyFont="1" applyFill="1" applyBorder="1" applyAlignment="1" applyProtection="1">
      <alignment horizontal="center"/>
      <protection hidden="1"/>
    </xf>
    <xf numFmtId="0" fontId="66" fillId="3" borderId="51" xfId="4" applyFont="1" applyFill="1" applyBorder="1" applyProtection="1">
      <protection hidden="1"/>
    </xf>
    <xf numFmtId="0" fontId="64" fillId="3" borderId="51" xfId="4" applyFont="1" applyFill="1" applyBorder="1" applyProtection="1">
      <protection hidden="1"/>
    </xf>
    <xf numFmtId="0" fontId="46" fillId="19" borderId="51" xfId="4" applyFont="1" applyFill="1" applyBorder="1" applyAlignment="1" applyProtection="1">
      <alignment horizontal="left"/>
      <protection hidden="1"/>
    </xf>
    <xf numFmtId="0" fontId="46" fillId="0" borderId="14" xfId="4" applyFont="1" applyBorder="1" applyAlignment="1" applyProtection="1">
      <alignment horizontal="center"/>
      <protection hidden="1"/>
    </xf>
    <xf numFmtId="0" fontId="64" fillId="0" borderId="54" xfId="4" applyFont="1" applyBorder="1" applyProtection="1">
      <protection hidden="1"/>
    </xf>
    <xf numFmtId="0" fontId="64" fillId="0" borderId="0" xfId="4" applyFont="1" applyProtection="1">
      <protection hidden="1"/>
    </xf>
    <xf numFmtId="0" fontId="46" fillId="0" borderId="11" xfId="4" applyFont="1" applyBorder="1" applyAlignment="1" applyProtection="1">
      <alignment horizontal="center"/>
      <protection hidden="1"/>
    </xf>
    <xf numFmtId="0" fontId="66" fillId="0" borderId="0" xfId="4" applyFont="1" applyAlignment="1" applyProtection="1">
      <alignment horizontal="center"/>
      <protection hidden="1"/>
    </xf>
    <xf numFmtId="0" fontId="66" fillId="0" borderId="0" xfId="4" applyFont="1" applyProtection="1">
      <protection hidden="1"/>
    </xf>
    <xf numFmtId="0" fontId="66" fillId="0" borderId="0" xfId="4" applyFont="1" applyAlignment="1" applyProtection="1">
      <alignment horizontal="right" vertical="center"/>
      <protection hidden="1"/>
    </xf>
    <xf numFmtId="166" fontId="72" fillId="0" borderId="45" xfId="1" applyFont="1" applyFill="1" applyBorder="1" applyAlignment="1" applyProtection="1">
      <alignment horizontal="center" vertical="center"/>
      <protection locked="0"/>
    </xf>
    <xf numFmtId="166" fontId="72" fillId="0" borderId="55" xfId="1" applyFont="1" applyFill="1" applyBorder="1" applyAlignment="1" applyProtection="1">
      <alignment horizontal="center" vertical="center"/>
      <protection locked="0"/>
    </xf>
    <xf numFmtId="0" fontId="66" fillId="0" borderId="56" xfId="4" applyFont="1" applyBorder="1" applyProtection="1">
      <protection hidden="1"/>
    </xf>
    <xf numFmtId="0" fontId="53" fillId="8" borderId="24" xfId="4" applyFont="1" applyFill="1" applyBorder="1" applyAlignment="1" applyProtection="1">
      <alignment horizontal="center" vertical="center"/>
      <protection hidden="1"/>
    </xf>
    <xf numFmtId="0" fontId="53" fillId="8" borderId="0" xfId="4" applyFont="1" applyFill="1" applyProtection="1">
      <protection hidden="1"/>
    </xf>
    <xf numFmtId="0" fontId="66" fillId="8" borderId="0" xfId="4" applyFont="1" applyFill="1" applyProtection="1">
      <protection hidden="1"/>
    </xf>
    <xf numFmtId="0" fontId="66" fillId="8" borderId="0" xfId="4" applyFont="1" applyFill="1" applyAlignment="1" applyProtection="1">
      <alignment horizontal="center"/>
      <protection hidden="1"/>
    </xf>
    <xf numFmtId="0" fontId="46" fillId="8" borderId="20" xfId="4" applyFont="1" applyFill="1" applyBorder="1" applyProtection="1">
      <protection hidden="1"/>
    </xf>
    <xf numFmtId="0" fontId="46" fillId="8" borderId="38" xfId="4" applyFont="1" applyFill="1" applyBorder="1" applyProtection="1">
      <protection hidden="1"/>
    </xf>
    <xf numFmtId="0" fontId="46" fillId="8" borderId="27" xfId="4" applyFont="1" applyFill="1" applyBorder="1" applyProtection="1">
      <protection hidden="1"/>
    </xf>
    <xf numFmtId="0" fontId="66" fillId="0" borderId="0" xfId="4" applyFont="1" applyAlignment="1" applyProtection="1">
      <alignment horizontal="left" indent="3"/>
      <protection hidden="1"/>
    </xf>
    <xf numFmtId="0" fontId="66" fillId="0" borderId="10" xfId="4" applyFont="1" applyBorder="1" applyProtection="1">
      <protection hidden="1"/>
    </xf>
    <xf numFmtId="0" fontId="53" fillId="8" borderId="39" xfId="4" applyFont="1" applyFill="1" applyBorder="1" applyAlignment="1" applyProtection="1">
      <alignment horizontal="left" vertical="center"/>
      <protection locked="0"/>
    </xf>
    <xf numFmtId="0" fontId="53" fillId="8" borderId="39" xfId="4" applyFont="1" applyFill="1" applyBorder="1" applyAlignment="1" applyProtection="1">
      <alignment horizontal="right"/>
      <protection hidden="1"/>
    </xf>
    <xf numFmtId="0" fontId="46" fillId="8" borderId="39" xfId="4" applyFont="1" applyFill="1" applyBorder="1" applyProtection="1">
      <protection hidden="1"/>
    </xf>
    <xf numFmtId="0" fontId="46" fillId="8" borderId="39" xfId="4" applyFont="1" applyFill="1" applyBorder="1" applyAlignment="1" applyProtection="1">
      <alignment horizontal="left"/>
      <protection hidden="1"/>
    </xf>
    <xf numFmtId="0" fontId="66" fillId="0" borderId="10" xfId="4" applyFont="1" applyBorder="1" applyAlignment="1" applyProtection="1">
      <alignment horizontal="center" vertical="center"/>
      <protection hidden="1"/>
    </xf>
    <xf numFmtId="0" fontId="46" fillId="0" borderId="9" xfId="4" applyFont="1" applyBorder="1" applyAlignment="1" applyProtection="1">
      <alignment horizontal="center"/>
      <protection hidden="1"/>
    </xf>
    <xf numFmtId="0" fontId="66" fillId="0" borderId="3" xfId="4" applyFont="1" applyBorder="1" applyProtection="1">
      <protection hidden="1"/>
    </xf>
    <xf numFmtId="0" fontId="66" fillId="0" borderId="3" xfId="4" applyFont="1" applyBorder="1" applyAlignment="1" applyProtection="1">
      <alignment horizontal="center"/>
      <protection hidden="1"/>
    </xf>
    <xf numFmtId="0" fontId="66" fillId="0" borderId="3" xfId="4" applyFont="1" applyBorder="1" applyAlignment="1" applyProtection="1">
      <alignment horizontal="center" vertical="center"/>
      <protection hidden="1"/>
    </xf>
    <xf numFmtId="0" fontId="46" fillId="0" borderId="8" xfId="4" applyFont="1" applyBorder="1" applyAlignment="1" applyProtection="1">
      <alignment horizontal="center" vertical="center"/>
      <protection hidden="1"/>
    </xf>
    <xf numFmtId="1" fontId="65" fillId="0" borderId="52" xfId="4" applyNumberFormat="1" applyFont="1" applyBorder="1" applyAlignment="1" applyProtection="1">
      <alignment horizontal="right" vertical="center" indent="2"/>
      <protection locked="0"/>
    </xf>
    <xf numFmtId="1" fontId="65" fillId="0" borderId="53" xfId="4" applyNumberFormat="1" applyFont="1" applyBorder="1" applyAlignment="1" applyProtection="1">
      <alignment horizontal="right" vertical="center" indent="2"/>
      <protection locked="0"/>
    </xf>
    <xf numFmtId="2" fontId="46" fillId="0" borderId="52" xfId="4" applyNumberFormat="1" applyFont="1" applyBorder="1" applyAlignment="1" applyProtection="1">
      <alignment horizontal="center" vertical="center"/>
      <protection hidden="1"/>
    </xf>
    <xf numFmtId="4" fontId="46" fillId="0" borderId="57" xfId="4" applyNumberFormat="1" applyFont="1" applyBorder="1" applyAlignment="1" applyProtection="1">
      <alignment horizontal="right" vertical="center" indent="1"/>
      <protection hidden="1"/>
    </xf>
    <xf numFmtId="2" fontId="46" fillId="0" borderId="53" xfId="4" applyNumberFormat="1" applyFont="1" applyBorder="1" applyAlignment="1" applyProtection="1">
      <alignment horizontal="center" vertical="center"/>
      <protection hidden="1"/>
    </xf>
    <xf numFmtId="4" fontId="46" fillId="0" borderId="58" xfId="4" applyNumberFormat="1" applyFont="1" applyBorder="1" applyAlignment="1" applyProtection="1">
      <alignment horizontal="right" vertical="center" indent="1"/>
      <protection hidden="1"/>
    </xf>
    <xf numFmtId="0" fontId="72" fillId="0" borderId="59" xfId="4" applyFont="1" applyBorder="1" applyAlignment="1" applyProtection="1">
      <alignment horizontal="center" vertical="center"/>
      <protection hidden="1"/>
    </xf>
    <xf numFmtId="0" fontId="72" fillId="0" borderId="60" xfId="4" applyFont="1" applyBorder="1" applyAlignment="1" applyProtection="1">
      <alignment horizontal="center" vertical="center"/>
      <protection hidden="1"/>
    </xf>
    <xf numFmtId="0" fontId="72" fillId="0" borderId="61" xfId="4" applyFont="1" applyBorder="1" applyAlignment="1" applyProtection="1">
      <alignment horizontal="center" vertical="center"/>
      <protection hidden="1"/>
    </xf>
    <xf numFmtId="0" fontId="73" fillId="8" borderId="6" xfId="4" applyFont="1" applyFill="1" applyBorder="1" applyAlignment="1">
      <alignment vertical="center"/>
    </xf>
    <xf numFmtId="0" fontId="7" fillId="0" borderId="6" xfId="4" applyFont="1" applyBorder="1" applyProtection="1">
      <protection locked="0"/>
    </xf>
    <xf numFmtId="14" fontId="7" fillId="0" borderId="6" xfId="4" applyNumberFormat="1" applyFont="1" applyBorder="1" applyProtection="1">
      <protection locked="0"/>
    </xf>
    <xf numFmtId="14" fontId="74" fillId="5" borderId="6" xfId="4" applyNumberFormat="1" applyFont="1" applyFill="1" applyBorder="1" applyProtection="1">
      <protection locked="0"/>
    </xf>
    <xf numFmtId="0" fontId="2" fillId="0" borderId="0" xfId="4" applyProtection="1">
      <protection locked="0"/>
    </xf>
    <xf numFmtId="14" fontId="74" fillId="2" borderId="6" xfId="4" applyNumberFormat="1" applyFont="1" applyFill="1" applyBorder="1" applyProtection="1">
      <protection locked="0"/>
    </xf>
    <xf numFmtId="0" fontId="75" fillId="20" borderId="6" xfId="4" applyFont="1" applyFill="1" applyBorder="1" applyAlignment="1" applyProtection="1">
      <alignment horizontal="left" vertical="center" indent="1"/>
      <protection hidden="1"/>
    </xf>
    <xf numFmtId="0" fontId="76" fillId="20" borderId="6" xfId="4" applyFont="1" applyFill="1" applyBorder="1" applyAlignment="1" applyProtection="1">
      <alignment horizontal="center" vertical="center"/>
      <protection hidden="1"/>
    </xf>
    <xf numFmtId="0" fontId="77" fillId="21" borderId="30" xfId="4" applyFont="1" applyFill="1" applyBorder="1" applyAlignment="1" applyProtection="1">
      <alignment horizontal="center"/>
      <protection hidden="1"/>
    </xf>
    <xf numFmtId="0" fontId="77" fillId="21" borderId="30" xfId="4" applyFont="1" applyFill="1" applyBorder="1" applyProtection="1">
      <protection hidden="1"/>
    </xf>
    <xf numFmtId="0" fontId="77" fillId="21" borderId="50" xfId="4" applyFont="1" applyFill="1" applyBorder="1" applyAlignment="1" applyProtection="1">
      <alignment horizontal="center"/>
      <protection hidden="1"/>
    </xf>
    <xf numFmtId="1" fontId="50" fillId="8" borderId="62" xfId="4" applyNumberFormat="1" applyFont="1" applyFill="1" applyBorder="1" applyAlignment="1" applyProtection="1">
      <alignment horizontal="right" vertical="center" indent="2"/>
      <protection hidden="1"/>
    </xf>
    <xf numFmtId="0" fontId="46" fillId="8" borderId="62" xfId="4" applyFont="1" applyFill="1" applyBorder="1" applyAlignment="1" applyProtection="1">
      <alignment horizontal="left" vertical="center"/>
      <protection hidden="1"/>
    </xf>
    <xf numFmtId="4" fontId="65" fillId="8" borderId="63" xfId="4" applyNumberFormat="1" applyFont="1" applyFill="1" applyBorder="1" applyAlignment="1" applyProtection="1">
      <alignment horizontal="right" vertical="center" indent="1"/>
      <protection hidden="1"/>
    </xf>
    <xf numFmtId="0" fontId="64" fillId="0" borderId="0" xfId="4" applyFont="1" applyAlignment="1" applyProtection="1">
      <alignment horizontal="center"/>
      <protection hidden="1"/>
    </xf>
    <xf numFmtId="0" fontId="46" fillId="0" borderId="10" xfId="4" applyFont="1" applyBorder="1" applyProtection="1">
      <protection hidden="1"/>
    </xf>
    <xf numFmtId="0" fontId="46" fillId="0" borderId="11" xfId="4" applyFont="1" applyBorder="1" applyAlignment="1" applyProtection="1">
      <alignment horizontal="left"/>
      <protection hidden="1"/>
    </xf>
    <xf numFmtId="0" fontId="72" fillId="0" borderId="0" xfId="4" applyFont="1" applyAlignment="1" applyProtection="1">
      <alignment horizontal="center" vertical="center"/>
      <protection hidden="1"/>
    </xf>
    <xf numFmtId="0" fontId="0" fillId="0" borderId="0" xfId="0" applyAlignment="1">
      <alignment horizontal="center"/>
    </xf>
    <xf numFmtId="0" fontId="0" fillId="0" borderId="10" xfId="0" applyBorder="1" applyAlignment="1">
      <alignment horizontal="center"/>
    </xf>
    <xf numFmtId="0" fontId="73" fillId="8" borderId="6" xfId="4" applyFont="1" applyFill="1" applyBorder="1"/>
    <xf numFmtId="0" fontId="104" fillId="48" borderId="98" xfId="7" applyFont="1" applyFill="1" applyBorder="1" applyAlignment="1">
      <alignment horizontal="center" vertical="center" wrapText="1"/>
    </xf>
    <xf numFmtId="0" fontId="105" fillId="48" borderId="98" xfId="7" applyFont="1" applyFill="1" applyBorder="1" applyAlignment="1">
      <alignment horizontal="left" vertical="center" wrapText="1"/>
    </xf>
    <xf numFmtId="0" fontId="104" fillId="49" borderId="98" xfId="7" applyFont="1" applyFill="1" applyBorder="1" applyAlignment="1">
      <alignment horizontal="center" vertical="center" wrapText="1"/>
    </xf>
    <xf numFmtId="0" fontId="105" fillId="49" borderId="98" xfId="7" applyFont="1" applyFill="1" applyBorder="1" applyAlignment="1">
      <alignment horizontal="left" vertical="center" wrapText="1"/>
    </xf>
    <xf numFmtId="0" fontId="104" fillId="0" borderId="98" xfId="7" applyFont="1" applyBorder="1" applyAlignment="1">
      <alignment horizontal="center" vertical="center" wrapText="1"/>
    </xf>
    <xf numFmtId="0" fontId="105" fillId="0" borderId="98" xfId="7" applyFont="1" applyBorder="1" applyAlignment="1">
      <alignment horizontal="left" vertical="center" wrapText="1"/>
    </xf>
    <xf numFmtId="0" fontId="71" fillId="17" borderId="0" xfId="5" applyFont="1" applyFill="1"/>
    <xf numFmtId="0" fontId="0" fillId="0" borderId="0" xfId="0" applyProtection="1">
      <protection locked="0"/>
    </xf>
    <xf numFmtId="0" fontId="46" fillId="0" borderId="0" xfId="4" applyFont="1" applyAlignment="1" applyProtection="1">
      <alignment horizontal="center" vertical="center"/>
      <protection locked="0"/>
    </xf>
    <xf numFmtId="0" fontId="46" fillId="0" borderId="0" xfId="4" applyFont="1" applyAlignment="1" applyProtection="1">
      <alignment horizontal="right" vertical="center"/>
      <protection hidden="1"/>
    </xf>
    <xf numFmtId="0" fontId="71" fillId="0" borderId="0" xfId="4" applyFont="1" applyAlignment="1" applyProtection="1">
      <alignment horizontal="left" vertical="center"/>
      <protection hidden="1"/>
    </xf>
    <xf numFmtId="0" fontId="64" fillId="0" borderId="43" xfId="4" applyFont="1" applyBorder="1" applyAlignment="1" applyProtection="1">
      <alignment vertical="center"/>
      <protection hidden="1"/>
    </xf>
    <xf numFmtId="0" fontId="64" fillId="0" borderId="0" xfId="4" applyFont="1" applyAlignment="1" applyProtection="1">
      <alignment horizontal="left" vertical="center" wrapText="1"/>
      <protection hidden="1"/>
    </xf>
    <xf numFmtId="0" fontId="106" fillId="0" borderId="42" xfId="4" applyFont="1" applyBorder="1" applyAlignment="1" applyProtection="1">
      <alignment vertical="center"/>
      <protection hidden="1"/>
    </xf>
    <xf numFmtId="0" fontId="66" fillId="0" borderId="43" xfId="4" applyFont="1" applyBorder="1" applyAlignment="1" applyProtection="1">
      <alignment vertical="center" wrapText="1"/>
      <protection hidden="1"/>
    </xf>
    <xf numFmtId="0" fontId="66" fillId="0" borderId="0" xfId="4" applyFont="1" applyAlignment="1" applyProtection="1">
      <alignment horizontal="center" vertical="top" wrapText="1"/>
      <protection hidden="1"/>
    </xf>
    <xf numFmtId="0" fontId="66" fillId="0" borderId="42" xfId="4" applyFont="1" applyBorder="1" applyAlignment="1" applyProtection="1">
      <alignment horizontal="right" vertical="top" wrapText="1"/>
      <protection hidden="1"/>
    </xf>
    <xf numFmtId="0" fontId="64" fillId="0" borderId="42" xfId="4" applyFont="1" applyBorder="1" applyAlignment="1" applyProtection="1">
      <alignment vertical="center" wrapText="1"/>
      <protection hidden="1"/>
    </xf>
    <xf numFmtId="0" fontId="46" fillId="0" borderId="0" xfId="4" applyFont="1" applyAlignment="1" applyProtection="1">
      <alignment wrapText="1"/>
      <protection hidden="1"/>
    </xf>
    <xf numFmtId="0" fontId="46" fillId="0" borderId="0" xfId="4" applyFont="1" applyAlignment="1" applyProtection="1">
      <alignment horizontal="left" vertical="top"/>
      <protection hidden="1"/>
    </xf>
    <xf numFmtId="0" fontId="111" fillId="0" borderId="0" xfId="0" applyFont="1" applyProtection="1">
      <protection hidden="1"/>
    </xf>
    <xf numFmtId="0" fontId="52" fillId="17" borderId="0" xfId="4" applyFont="1" applyFill="1" applyAlignment="1">
      <alignment horizontal="center" vertical="center" wrapText="1"/>
    </xf>
    <xf numFmtId="0" fontId="46" fillId="50" borderId="0" xfId="4" applyFont="1" applyFill="1" applyAlignment="1">
      <alignment vertical="center"/>
    </xf>
    <xf numFmtId="0" fontId="85" fillId="0" borderId="0" xfId="4" applyFont="1" applyAlignment="1">
      <alignment vertical="center"/>
    </xf>
    <xf numFmtId="0" fontId="81" fillId="51" borderId="0" xfId="4" applyFont="1" applyFill="1" applyAlignment="1">
      <alignment horizontal="center" vertical="center"/>
    </xf>
    <xf numFmtId="0" fontId="6" fillId="17" borderId="1" xfId="4" applyFont="1" applyFill="1" applyBorder="1" applyAlignment="1">
      <alignment horizontal="center" vertical="center"/>
    </xf>
    <xf numFmtId="0" fontId="7" fillId="0" borderId="6" xfId="4" applyFont="1" applyBorder="1" applyAlignment="1" applyProtection="1">
      <alignment horizontal="center"/>
      <protection locked="0"/>
    </xf>
    <xf numFmtId="14" fontId="7" fillId="0" borderId="6" xfId="4" applyNumberFormat="1" applyFont="1" applyBorder="1" applyAlignment="1" applyProtection="1">
      <alignment horizontal="center"/>
      <protection locked="0"/>
    </xf>
    <xf numFmtId="14" fontId="74" fillId="5" borderId="6" xfId="4" applyNumberFormat="1" applyFont="1" applyFill="1" applyBorder="1" applyAlignment="1" applyProtection="1">
      <alignment horizontal="center"/>
      <protection locked="0"/>
    </xf>
    <xf numFmtId="0" fontId="2" fillId="0" borderId="0" xfId="4" applyAlignment="1" applyProtection="1">
      <alignment horizontal="center"/>
      <protection locked="0"/>
    </xf>
    <xf numFmtId="0" fontId="3" fillId="27" borderId="6" xfId="4" applyFont="1" applyFill="1" applyBorder="1" applyAlignment="1">
      <alignment horizontal="center" vertical="center"/>
    </xf>
    <xf numFmtId="0" fontId="2" fillId="17" borderId="0" xfId="4" applyFill="1"/>
    <xf numFmtId="0" fontId="40" fillId="0" borderId="0" xfId="10"/>
    <xf numFmtId="0" fontId="71" fillId="0" borderId="0" xfId="10" applyFont="1"/>
    <xf numFmtId="0" fontId="40" fillId="0" borderId="0" xfId="5"/>
    <xf numFmtId="0" fontId="118" fillId="0" borderId="106" xfId="10" applyFont="1" applyBorder="1" applyAlignment="1">
      <alignment horizontal="center"/>
    </xf>
    <xf numFmtId="0" fontId="40" fillId="0" borderId="115" xfId="10" applyBorder="1" applyAlignment="1">
      <alignment horizontal="left" vertical="center" indent="1"/>
    </xf>
    <xf numFmtId="0" fontId="40" fillId="0" borderId="117" xfId="10" applyBorder="1" applyAlignment="1">
      <alignment horizontal="left" indent="1"/>
    </xf>
    <xf numFmtId="0" fontId="40" fillId="0" borderId="101" xfId="10" applyBorder="1"/>
    <xf numFmtId="0" fontId="40" fillId="0" borderId="119" xfId="10" applyBorder="1" applyAlignment="1" applyProtection="1">
      <alignment horizontal="left" vertical="center" indent="1"/>
      <protection locked="0"/>
    </xf>
    <xf numFmtId="0" fontId="40" fillId="0" borderId="120" xfId="10" applyBorder="1" applyAlignment="1">
      <alignment horizontal="left" indent="1"/>
    </xf>
    <xf numFmtId="0" fontId="117" fillId="0" borderId="48" xfId="10" applyFont="1" applyBorder="1"/>
    <xf numFmtId="0" fontId="117" fillId="0" borderId="47" xfId="10" applyFont="1" applyBorder="1"/>
    <xf numFmtId="0" fontId="117" fillId="0" borderId="46" xfId="10" applyFont="1" applyBorder="1"/>
    <xf numFmtId="0" fontId="116" fillId="0" borderId="0" xfId="10" applyFont="1" applyAlignment="1">
      <alignment horizontal="center" vertical="center" wrapText="1"/>
    </xf>
    <xf numFmtId="0" fontId="115" fillId="0" borderId="0" xfId="10" applyFont="1" applyAlignment="1">
      <alignment horizontal="center" vertical="center" wrapText="1"/>
    </xf>
    <xf numFmtId="0" fontId="0" fillId="0" borderId="119" xfId="10" applyFont="1" applyBorder="1" applyAlignment="1" applyProtection="1">
      <alignment horizontal="left" vertical="center" indent="1"/>
      <protection locked="0"/>
    </xf>
    <xf numFmtId="14" fontId="71" fillId="0" borderId="119" xfId="10" applyNumberFormat="1" applyFont="1" applyBorder="1" applyAlignment="1" applyProtection="1">
      <alignment horizontal="left" vertical="center" indent="1"/>
      <protection locked="0"/>
    </xf>
    <xf numFmtId="49" fontId="0" fillId="0" borderId="119" xfId="10" applyNumberFormat="1" applyFont="1" applyBorder="1" applyAlignment="1" applyProtection="1">
      <alignment horizontal="left" vertical="center" indent="1"/>
      <protection locked="0"/>
    </xf>
    <xf numFmtId="49" fontId="122" fillId="0" borderId="119" xfId="9" applyNumberFormat="1" applyBorder="1" applyAlignment="1" applyProtection="1">
      <alignment horizontal="left" vertical="center" indent="1"/>
      <protection locked="0"/>
    </xf>
    <xf numFmtId="0" fontId="90" fillId="0" borderId="0" xfId="10" applyFont="1" applyAlignment="1">
      <alignment horizontal="center" vertical="center"/>
    </xf>
    <xf numFmtId="0" fontId="90" fillId="0" borderId="0" xfId="10" applyFont="1" applyAlignment="1" applyProtection="1">
      <alignment horizontal="center" vertical="center"/>
      <protection locked="0"/>
    </xf>
    <xf numFmtId="0" fontId="40" fillId="17" borderId="1" xfId="10" applyFill="1" applyBorder="1"/>
    <xf numFmtId="0" fontId="40" fillId="17" borderId="23" xfId="10" applyFill="1" applyBorder="1"/>
    <xf numFmtId="0" fontId="40" fillId="17" borderId="114" xfId="10" applyFill="1" applyBorder="1"/>
    <xf numFmtId="0" fontId="0" fillId="0" borderId="0" xfId="5" applyFont="1"/>
    <xf numFmtId="0" fontId="40" fillId="0" borderId="0" xfId="5" applyAlignment="1">
      <alignment vertical="center"/>
    </xf>
    <xf numFmtId="0" fontId="71" fillId="0" borderId="0" xfId="10" applyFont="1" applyAlignment="1">
      <alignment vertical="center"/>
    </xf>
    <xf numFmtId="0" fontId="0" fillId="0" borderId="116" xfId="10" applyFont="1" applyBorder="1" applyAlignment="1" applyProtection="1">
      <alignment horizontal="left" vertical="center" indent="1"/>
      <protection locked="0"/>
    </xf>
    <xf numFmtId="0" fontId="0" fillId="0" borderId="124" xfId="10" applyFont="1" applyBorder="1" applyAlignment="1">
      <alignment horizontal="left" indent="1"/>
    </xf>
    <xf numFmtId="49" fontId="0" fillId="0" borderId="122" xfId="10" applyNumberFormat="1" applyFont="1" applyBorder="1" applyAlignment="1" applyProtection="1">
      <alignment horizontal="left" vertical="center" indent="1"/>
      <protection locked="0"/>
    </xf>
    <xf numFmtId="3" fontId="40" fillId="0" borderId="119" xfId="10" applyNumberFormat="1" applyBorder="1" applyAlignment="1" applyProtection="1">
      <alignment horizontal="left" vertical="center" indent="1"/>
      <protection locked="0"/>
    </xf>
    <xf numFmtId="0" fontId="40" fillId="0" borderId="0" xfId="10" applyAlignment="1">
      <alignment horizontal="left"/>
    </xf>
    <xf numFmtId="0" fontId="0" fillId="0" borderId="126" xfId="10" applyFont="1" applyBorder="1" applyAlignment="1">
      <alignment horizontal="left" indent="1"/>
    </xf>
    <xf numFmtId="0" fontId="40" fillId="17" borderId="26" xfId="10" applyFill="1" applyBorder="1"/>
    <xf numFmtId="49" fontId="0" fillId="0" borderId="127" xfId="10" applyNumberFormat="1" applyFont="1" applyBorder="1" applyAlignment="1" applyProtection="1">
      <alignment horizontal="left" vertical="center" indent="1"/>
      <protection locked="0"/>
    </xf>
    <xf numFmtId="0" fontId="40" fillId="0" borderId="123" xfId="10" applyBorder="1"/>
    <xf numFmtId="0" fontId="40" fillId="0" borderId="1" xfId="10" applyBorder="1"/>
    <xf numFmtId="0" fontId="71" fillId="17" borderId="128" xfId="5" applyFont="1" applyFill="1" applyBorder="1" applyAlignment="1">
      <alignment horizontal="center" vertical="center"/>
    </xf>
    <xf numFmtId="0" fontId="71" fillId="0" borderId="129" xfId="5" applyFont="1" applyBorder="1"/>
    <xf numFmtId="0" fontId="7" fillId="17" borderId="6" xfId="4" applyFont="1" applyFill="1" applyBorder="1" applyProtection="1">
      <protection locked="0"/>
    </xf>
    <xf numFmtId="0" fontId="2" fillId="0" borderId="1" xfId="4" applyBorder="1" applyAlignment="1">
      <alignment horizontal="center" vertical="center"/>
    </xf>
    <xf numFmtId="0" fontId="2" fillId="0" borderId="1" xfId="4" applyBorder="1" applyAlignment="1">
      <alignment horizontal="center"/>
    </xf>
    <xf numFmtId="0" fontId="2" fillId="17" borderId="1" xfId="4" applyFill="1" applyBorder="1" applyAlignment="1">
      <alignment horizontal="center" vertical="center"/>
    </xf>
    <xf numFmtId="0" fontId="2" fillId="17" borderId="1" xfId="4" applyFill="1" applyBorder="1" applyAlignment="1">
      <alignment horizontal="center"/>
    </xf>
    <xf numFmtId="0" fontId="72" fillId="11" borderId="52" xfId="4" applyFont="1" applyFill="1" applyBorder="1" applyAlignment="1">
      <alignment horizontal="center" vertical="center"/>
    </xf>
    <xf numFmtId="0" fontId="72" fillId="11" borderId="53" xfId="4" applyFont="1" applyFill="1" applyBorder="1" applyAlignment="1">
      <alignment horizontal="center" vertical="center"/>
    </xf>
    <xf numFmtId="0" fontId="72" fillId="12" borderId="52" xfId="4" applyFont="1" applyFill="1" applyBorder="1" applyAlignment="1">
      <alignment horizontal="center" vertical="center"/>
    </xf>
    <xf numFmtId="0" fontId="72" fillId="9" borderId="53" xfId="4" applyFont="1" applyFill="1" applyBorder="1" applyAlignment="1">
      <alignment horizontal="center" vertical="center"/>
    </xf>
    <xf numFmtId="0" fontId="72" fillId="13" borderId="52" xfId="4" applyFont="1" applyFill="1" applyBorder="1" applyAlignment="1">
      <alignment horizontal="center" vertical="center"/>
    </xf>
    <xf numFmtId="0" fontId="72" fillId="18" borderId="53" xfId="4" applyFont="1" applyFill="1" applyBorder="1" applyAlignment="1">
      <alignment horizontal="center" vertical="center"/>
    </xf>
    <xf numFmtId="0" fontId="72" fillId="14" borderId="52" xfId="4" applyFont="1" applyFill="1" applyBorder="1" applyAlignment="1">
      <alignment horizontal="center" vertical="center"/>
    </xf>
    <xf numFmtId="0" fontId="72" fillId="14" borderId="53" xfId="4" applyFont="1" applyFill="1" applyBorder="1" applyAlignment="1">
      <alignment horizontal="center" vertical="center"/>
    </xf>
    <xf numFmtId="0" fontId="72" fillId="15" borderId="52" xfId="4" applyFont="1" applyFill="1" applyBorder="1" applyAlignment="1">
      <alignment horizontal="center" vertical="center"/>
    </xf>
    <xf numFmtId="0" fontId="72" fillId="15" borderId="53" xfId="4" applyFont="1" applyFill="1" applyBorder="1" applyAlignment="1">
      <alignment horizontal="center" vertical="center"/>
    </xf>
    <xf numFmtId="0" fontId="72" fillId="16" borderId="52" xfId="4" applyFont="1" applyFill="1" applyBorder="1" applyAlignment="1">
      <alignment horizontal="center" vertical="center"/>
    </xf>
    <xf numFmtId="0" fontId="72" fillId="16" borderId="53" xfId="4" applyFont="1" applyFill="1" applyBorder="1" applyAlignment="1">
      <alignment horizontal="center" vertical="center"/>
    </xf>
    <xf numFmtId="0" fontId="6" fillId="0" borderId="67" xfId="4" applyFont="1" applyBorder="1" applyAlignment="1">
      <alignment horizontal="center" vertical="center"/>
    </xf>
    <xf numFmtId="0" fontId="120" fillId="0" borderId="0" xfId="10" applyFont="1" applyAlignment="1">
      <alignment wrapText="1"/>
    </xf>
    <xf numFmtId="0" fontId="110" fillId="0" borderId="0" xfId="5" applyFont="1"/>
    <xf numFmtId="0" fontId="108" fillId="0" borderId="0" xfId="10" applyFont="1"/>
    <xf numFmtId="0" fontId="40" fillId="0" borderId="0" xfId="10" applyProtection="1">
      <protection locked="0"/>
    </xf>
    <xf numFmtId="0" fontId="136" fillId="0" borderId="0" xfId="10" applyFont="1" applyAlignment="1">
      <alignment vertical="center"/>
    </xf>
    <xf numFmtId="0" fontId="137" fillId="0" borderId="0" xfId="10" applyFont="1" applyAlignment="1">
      <alignment vertical="center"/>
    </xf>
    <xf numFmtId="0" fontId="138" fillId="0" borderId="42" xfId="10" applyFont="1" applyBorder="1" applyAlignment="1">
      <alignment horizontal="left" vertical="top" indent="1"/>
    </xf>
    <xf numFmtId="0" fontId="138" fillId="0" borderId="0" xfId="10" applyFont="1" applyAlignment="1">
      <alignment horizontal="right" vertical="center"/>
    </xf>
    <xf numFmtId="0" fontId="138" fillId="0" borderId="43" xfId="10" applyFont="1" applyBorder="1"/>
    <xf numFmtId="14" fontId="138" fillId="0" borderId="43" xfId="10" applyNumberFormat="1" applyFont="1" applyBorder="1" applyProtection="1">
      <protection hidden="1"/>
    </xf>
    <xf numFmtId="0" fontId="139" fillId="0" borderId="43" xfId="10" applyFont="1" applyBorder="1" applyProtection="1">
      <protection hidden="1"/>
    </xf>
    <xf numFmtId="14" fontId="138" fillId="0" borderId="42" xfId="10" applyNumberFormat="1" applyFont="1" applyBorder="1" applyAlignment="1" applyProtection="1">
      <alignment horizontal="left" vertical="center"/>
      <protection hidden="1"/>
    </xf>
    <xf numFmtId="0" fontId="139" fillId="0" borderId="0" xfId="10" applyFont="1" applyProtection="1">
      <protection hidden="1"/>
    </xf>
    <xf numFmtId="0" fontId="143" fillId="0" borderId="42" xfId="10" applyFont="1" applyBorder="1"/>
    <xf numFmtId="0" fontId="143" fillId="0" borderId="0" xfId="10" applyFont="1"/>
    <xf numFmtId="0" fontId="139" fillId="0" borderId="43" xfId="10" applyFont="1" applyBorder="1"/>
    <xf numFmtId="0" fontId="144" fillId="0" borderId="0" xfId="10" applyFont="1" applyAlignment="1">
      <alignment horizontal="center" vertical="center" wrapText="1"/>
    </xf>
    <xf numFmtId="0" fontId="138" fillId="0" borderId="0" xfId="10" applyFont="1" applyAlignment="1">
      <alignment vertical="center" wrapText="1"/>
    </xf>
    <xf numFmtId="0" fontId="146" fillId="0" borderId="0" xfId="10" applyFont="1" applyAlignment="1">
      <alignment horizontal="left" vertical="center"/>
    </xf>
    <xf numFmtId="0" fontId="147" fillId="0" borderId="0" xfId="10" applyFont="1" applyAlignment="1">
      <alignment vertical="center"/>
    </xf>
    <xf numFmtId="0" fontId="148" fillId="0" borderId="0" xfId="10" applyFont="1" applyAlignment="1">
      <alignment horizontal="center" vertical="center" wrapText="1"/>
    </xf>
    <xf numFmtId="0" fontId="138" fillId="0" borderId="0" xfId="10" applyFont="1" applyAlignment="1">
      <alignment wrapText="1"/>
    </xf>
    <xf numFmtId="0" fontId="148" fillId="0" borderId="0" xfId="10" applyFont="1" applyAlignment="1">
      <alignment vertical="center" wrapText="1"/>
    </xf>
    <xf numFmtId="0" fontId="150" fillId="0" borderId="0" xfId="10" applyFont="1"/>
    <xf numFmtId="0" fontId="138" fillId="0" borderId="0" xfId="10" applyFont="1"/>
    <xf numFmtId="0" fontId="2" fillId="8" borderId="1" xfId="4" applyFill="1" applyBorder="1" applyAlignment="1">
      <alignment horizontal="center" vertical="center"/>
    </xf>
    <xf numFmtId="0" fontId="2" fillId="0" borderId="1" xfId="4" applyBorder="1" applyAlignment="1">
      <alignment horizontal="center" vertical="center"/>
    </xf>
    <xf numFmtId="0" fontId="2" fillId="8" borderId="40" xfId="4" applyFill="1" applyBorder="1" applyAlignment="1">
      <alignment horizontal="center" vertical="center"/>
    </xf>
    <xf numFmtId="0" fontId="0" fillId="0" borderId="39" xfId="0" applyBorder="1" applyAlignment="1">
      <alignment horizontal="center" vertical="center"/>
    </xf>
    <xf numFmtId="0" fontId="0" fillId="0" borderId="41" xfId="0" applyBorder="1" applyAlignment="1">
      <alignment horizontal="center" vertical="center"/>
    </xf>
    <xf numFmtId="14" fontId="102" fillId="0" borderId="0" xfId="0" applyNumberFormat="1" applyFont="1" applyAlignment="1" applyProtection="1">
      <alignment horizontal="center"/>
      <protection hidden="1"/>
    </xf>
    <xf numFmtId="0" fontId="102" fillId="0" borderId="0" xfId="0" applyFont="1" applyAlignment="1" applyProtection="1">
      <alignment horizontal="center"/>
      <protection hidden="1"/>
    </xf>
    <xf numFmtId="0" fontId="19" fillId="22" borderId="0" xfId="0" applyFont="1" applyFill="1" applyAlignment="1" applyProtection="1">
      <alignment horizontal="center" vertical="center"/>
      <protection hidden="1"/>
    </xf>
    <xf numFmtId="0" fontId="78" fillId="23" borderId="0" xfId="0" applyFont="1" applyFill="1" applyAlignment="1" applyProtection="1">
      <alignment horizontal="center" vertical="center"/>
      <protection hidden="1"/>
    </xf>
    <xf numFmtId="0" fontId="78" fillId="23" borderId="0" xfId="0" applyFont="1" applyFill="1" applyProtection="1">
      <protection hidden="1"/>
    </xf>
    <xf numFmtId="0" fontId="58" fillId="0" borderId="40" xfId="0" applyFont="1" applyBorder="1" applyAlignment="1" applyProtection="1">
      <alignment horizontal="center" vertical="center"/>
      <protection hidden="1"/>
    </xf>
    <xf numFmtId="0" fontId="0" fillId="0" borderId="41" xfId="0" applyBorder="1" applyProtection="1">
      <protection hidden="1"/>
    </xf>
    <xf numFmtId="0" fontId="79" fillId="9" borderId="64" xfId="0" applyFont="1" applyFill="1" applyBorder="1" applyAlignment="1" applyProtection="1">
      <alignment horizontal="center" vertical="center"/>
      <protection locked="0"/>
    </xf>
    <xf numFmtId="0" fontId="79" fillId="0" borderId="65" xfId="0" applyFont="1" applyBorder="1" applyAlignment="1" applyProtection="1">
      <alignment horizontal="center" vertical="center"/>
      <protection locked="0"/>
    </xf>
    <xf numFmtId="0" fontId="79" fillId="0" borderId="66" xfId="0" applyFont="1" applyBorder="1" applyAlignment="1" applyProtection="1">
      <alignment horizontal="center" vertical="center"/>
      <protection locked="0"/>
    </xf>
    <xf numFmtId="0" fontId="80" fillId="24" borderId="0" xfId="4" applyFont="1" applyFill="1" applyAlignment="1">
      <alignment horizontal="center" vertical="center"/>
    </xf>
    <xf numFmtId="0" fontId="61" fillId="0" borderId="0" xfId="0" applyFont="1"/>
    <xf numFmtId="0" fontId="81" fillId="25" borderId="0" xfId="4" applyFont="1" applyFill="1" applyAlignment="1">
      <alignment horizontal="center" vertical="center"/>
    </xf>
    <xf numFmtId="0" fontId="80" fillId="26" borderId="0" xfId="4" applyFont="1" applyFill="1" applyAlignment="1">
      <alignment horizontal="center" vertical="center"/>
    </xf>
    <xf numFmtId="0" fontId="82" fillId="27" borderId="0" xfId="0" applyFont="1" applyFill="1"/>
    <xf numFmtId="0" fontId="80" fillId="28" borderId="0" xfId="4" applyFont="1" applyFill="1" applyAlignment="1">
      <alignment horizontal="center" vertical="center"/>
    </xf>
    <xf numFmtId="0" fontId="82" fillId="28" borderId="0" xfId="0" applyFont="1" applyFill="1" applyAlignment="1">
      <alignment horizontal="center"/>
    </xf>
    <xf numFmtId="0" fontId="83" fillId="29" borderId="0" xfId="4" applyFont="1" applyFill="1" applyAlignment="1">
      <alignment horizontal="center" vertical="center"/>
    </xf>
    <xf numFmtId="0" fontId="0" fillId="0" borderId="0" xfId="0"/>
    <xf numFmtId="0" fontId="81" fillId="30" borderId="0" xfId="4" applyFont="1" applyFill="1" applyAlignment="1">
      <alignment horizontal="center" vertical="center"/>
    </xf>
    <xf numFmtId="0" fontId="81" fillId="31" borderId="0" xfId="4" applyFont="1" applyFill="1" applyAlignment="1">
      <alignment horizontal="center" vertical="center"/>
    </xf>
    <xf numFmtId="0" fontId="81" fillId="33" borderId="0" xfId="4" applyFont="1" applyFill="1" applyAlignment="1">
      <alignment horizontal="center" vertical="center"/>
    </xf>
    <xf numFmtId="0" fontId="61" fillId="34" borderId="0" xfId="0" applyFont="1" applyFill="1"/>
    <xf numFmtId="0" fontId="81" fillId="32" borderId="0" xfId="4" applyFont="1" applyFill="1" applyAlignment="1">
      <alignment horizontal="center" vertical="center"/>
    </xf>
    <xf numFmtId="0" fontId="64" fillId="0" borderId="68" xfId="4" applyFont="1" applyBorder="1" applyAlignment="1" applyProtection="1">
      <alignment horizontal="left" vertical="top"/>
      <protection hidden="1"/>
    </xf>
    <xf numFmtId="0" fontId="64" fillId="0" borderId="51" xfId="4" applyFont="1" applyBorder="1" applyAlignment="1" applyProtection="1">
      <alignment horizontal="left" vertical="top"/>
      <protection hidden="1"/>
    </xf>
    <xf numFmtId="0" fontId="64" fillId="0" borderId="69" xfId="4" applyFont="1" applyBorder="1" applyAlignment="1" applyProtection="1">
      <alignment horizontal="left" vertical="top"/>
      <protection hidden="1"/>
    </xf>
    <xf numFmtId="0" fontId="64" fillId="0" borderId="0" xfId="4" applyFont="1" applyAlignment="1" applyProtection="1">
      <alignment wrapText="1"/>
      <protection hidden="1"/>
    </xf>
    <xf numFmtId="0" fontId="0" fillId="0" borderId="0" xfId="0" applyAlignment="1" applyProtection="1">
      <alignment wrapText="1"/>
      <protection hidden="1"/>
    </xf>
    <xf numFmtId="0" fontId="66" fillId="0" borderId="42" xfId="4" applyFont="1" applyBorder="1" applyAlignment="1" applyProtection="1">
      <alignment horizontal="left" vertical="top" wrapText="1"/>
      <protection hidden="1"/>
    </xf>
    <xf numFmtId="0" fontId="66" fillId="0" borderId="0" xfId="4" applyFont="1" applyAlignment="1" applyProtection="1">
      <alignment horizontal="left" vertical="top" wrapText="1"/>
      <protection hidden="1"/>
    </xf>
    <xf numFmtId="0" fontId="66" fillId="0" borderId="40" xfId="4" applyFont="1" applyBorder="1" applyAlignment="1" applyProtection="1">
      <alignment horizontal="center" vertical="top" wrapText="1"/>
      <protection hidden="1"/>
    </xf>
    <xf numFmtId="0" fontId="66" fillId="0" borderId="39" xfId="4" applyFont="1" applyBorder="1" applyAlignment="1" applyProtection="1">
      <alignment horizontal="center" vertical="top" wrapText="1"/>
      <protection hidden="1"/>
    </xf>
    <xf numFmtId="0" fontId="66" fillId="0" borderId="41" xfId="4" applyFont="1" applyBorder="1" applyAlignment="1" applyProtection="1">
      <alignment horizontal="center" vertical="top" wrapText="1"/>
      <protection hidden="1"/>
    </xf>
    <xf numFmtId="0" fontId="46" fillId="0" borderId="40" xfId="4" applyFont="1" applyBorder="1" applyProtection="1">
      <protection locked="0"/>
    </xf>
    <xf numFmtId="0" fontId="0" fillId="0" borderId="41" xfId="0" applyBorder="1" applyProtection="1">
      <protection locked="0"/>
    </xf>
    <xf numFmtId="14" fontId="70" fillId="0" borderId="40" xfId="4" applyNumberFormat="1" applyFont="1" applyBorder="1" applyAlignment="1" applyProtection="1">
      <alignment vertical="center"/>
      <protection locked="0"/>
    </xf>
    <xf numFmtId="0" fontId="0" fillId="0" borderId="41" xfId="0" applyBorder="1" applyAlignment="1" applyProtection="1">
      <alignment vertical="center"/>
      <protection locked="0"/>
    </xf>
    <xf numFmtId="0" fontId="64" fillId="0" borderId="0" xfId="4" applyFont="1" applyAlignment="1" applyProtection="1">
      <alignment horizontal="left" vertical="center" wrapText="1"/>
      <protection hidden="1"/>
    </xf>
    <xf numFmtId="0" fontId="64" fillId="0" borderId="0" xfId="4" applyFont="1" applyAlignment="1" applyProtection="1">
      <alignment horizontal="left" vertical="top" wrapText="1"/>
      <protection hidden="1"/>
    </xf>
    <xf numFmtId="0" fontId="64" fillId="0" borderId="68" xfId="4" applyFont="1" applyBorder="1" applyAlignment="1" applyProtection="1">
      <alignment vertical="center"/>
      <protection hidden="1"/>
    </xf>
    <xf numFmtId="0" fontId="64" fillId="0" borderId="51" xfId="4" applyFont="1" applyBorder="1" applyAlignment="1" applyProtection="1">
      <alignment vertical="center"/>
      <protection hidden="1"/>
    </xf>
    <xf numFmtId="0" fontId="64" fillId="0" borderId="69" xfId="4" applyFont="1" applyBorder="1" applyAlignment="1" applyProtection="1">
      <alignment vertical="center"/>
      <protection hidden="1"/>
    </xf>
    <xf numFmtId="0" fontId="64" fillId="0" borderId="0" xfId="4" applyFont="1" applyAlignment="1" applyProtection="1">
      <alignment vertical="top" wrapText="1"/>
      <protection hidden="1"/>
    </xf>
    <xf numFmtId="0" fontId="0" fillId="0" borderId="0" xfId="0" applyAlignment="1" applyProtection="1">
      <alignment vertical="top" wrapText="1"/>
      <protection hidden="1"/>
    </xf>
    <xf numFmtId="0" fontId="54" fillId="0" borderId="0" xfId="4" applyFont="1" applyAlignment="1" applyProtection="1">
      <alignment horizontal="center" vertical="center"/>
      <protection hidden="1"/>
    </xf>
    <xf numFmtId="0" fontId="55" fillId="0" borderId="0" xfId="4" applyFont="1" applyAlignment="1" applyProtection="1">
      <alignment horizontal="center" vertical="center"/>
      <protection hidden="1"/>
    </xf>
    <xf numFmtId="0" fontId="84" fillId="35" borderId="0" xfId="4" applyFont="1" applyFill="1" applyAlignment="1" applyProtection="1">
      <alignment horizontal="center" vertical="center"/>
      <protection hidden="1"/>
    </xf>
    <xf numFmtId="0" fontId="0" fillId="36" borderId="0" xfId="0" applyFill="1" applyProtection="1">
      <protection hidden="1"/>
    </xf>
    <xf numFmtId="0" fontId="66" fillId="0" borderId="0" xfId="4" applyFont="1" applyAlignment="1" applyProtection="1">
      <alignment horizontal="center" vertical="center"/>
      <protection hidden="1"/>
    </xf>
    <xf numFmtId="0" fontId="0" fillId="0" borderId="0" xfId="0" applyProtection="1">
      <protection hidden="1"/>
    </xf>
    <xf numFmtId="0" fontId="85" fillId="19" borderId="0" xfId="4" applyFont="1" applyFill="1" applyAlignment="1" applyProtection="1">
      <alignment horizontal="center"/>
      <protection hidden="1"/>
    </xf>
    <xf numFmtId="0" fontId="0" fillId="19" borderId="0" xfId="0" applyFill="1" applyAlignment="1" applyProtection="1">
      <alignment horizontal="center"/>
      <protection hidden="1"/>
    </xf>
    <xf numFmtId="0" fontId="111" fillId="0" borderId="0" xfId="4" applyFont="1" applyAlignment="1" applyProtection="1">
      <alignment horizontal="center" vertical="center" wrapText="1"/>
      <protection hidden="1"/>
    </xf>
    <xf numFmtId="0" fontId="111" fillId="0" borderId="0" xfId="0" applyFont="1" applyAlignment="1">
      <alignment horizontal="center" vertical="center"/>
    </xf>
    <xf numFmtId="0" fontId="86" fillId="0" borderId="5" xfId="4" applyFont="1" applyBorder="1" applyAlignment="1" applyProtection="1">
      <alignment horizontal="center" vertical="center"/>
      <protection hidden="1"/>
    </xf>
    <xf numFmtId="0" fontId="87" fillId="0" borderId="4" xfId="0" applyFont="1" applyBorder="1" applyAlignment="1" applyProtection="1">
      <alignment horizontal="center" vertical="center"/>
      <protection hidden="1"/>
    </xf>
    <xf numFmtId="0" fontId="88" fillId="0" borderId="6" xfId="4" applyFont="1" applyBorder="1" applyAlignment="1" applyProtection="1">
      <alignment horizontal="center" vertical="center" wrapText="1"/>
      <protection hidden="1"/>
    </xf>
    <xf numFmtId="0" fontId="89" fillId="0" borderId="6" xfId="0" applyFont="1" applyBorder="1" applyAlignment="1" applyProtection="1">
      <alignment horizontal="center" vertical="center" wrapText="1"/>
      <protection hidden="1"/>
    </xf>
    <xf numFmtId="0" fontId="47" fillId="16" borderId="0" xfId="4" applyFont="1" applyFill="1" applyAlignment="1" applyProtection="1">
      <alignment wrapText="1"/>
      <protection hidden="1"/>
    </xf>
    <xf numFmtId="0" fontId="90" fillId="16" borderId="0" xfId="0" applyFont="1" applyFill="1" applyAlignment="1" applyProtection="1">
      <alignment wrapText="1"/>
      <protection hidden="1"/>
    </xf>
    <xf numFmtId="0" fontId="91" fillId="0" borderId="5" xfId="4" applyFont="1" applyBorder="1" applyAlignment="1" applyProtection="1">
      <alignment horizontal="center" vertical="center"/>
      <protection locked="0"/>
    </xf>
    <xf numFmtId="0" fontId="92" fillId="0" borderId="4" xfId="0" applyFont="1" applyBorder="1" applyAlignment="1" applyProtection="1">
      <alignment horizontal="center" vertical="center"/>
      <protection locked="0"/>
    </xf>
    <xf numFmtId="0" fontId="6" fillId="0" borderId="24" xfId="4" applyFont="1" applyBorder="1" applyAlignment="1" applyProtection="1">
      <alignment horizontal="center" vertical="center"/>
      <protection locked="0"/>
    </xf>
    <xf numFmtId="0" fontId="0" fillId="0" borderId="0" xfId="0" applyProtection="1">
      <protection locked="0"/>
    </xf>
    <xf numFmtId="0" fontId="0" fillId="0" borderId="25" xfId="0" applyBorder="1" applyProtection="1">
      <protection locked="0"/>
    </xf>
    <xf numFmtId="0" fontId="2" fillId="0" borderId="20" xfId="4" applyBorder="1" applyAlignment="1" applyProtection="1">
      <alignment horizontal="center"/>
      <protection hidden="1"/>
    </xf>
    <xf numFmtId="0" fontId="0" fillId="0" borderId="38" xfId="0" applyBorder="1" applyAlignment="1" applyProtection="1">
      <alignment horizontal="center"/>
      <protection hidden="1"/>
    </xf>
    <xf numFmtId="0" fontId="0" fillId="0" borderId="27" xfId="0" applyBorder="1" applyAlignment="1" applyProtection="1">
      <alignment horizontal="center"/>
      <protection hidden="1"/>
    </xf>
    <xf numFmtId="0" fontId="53" fillId="0" borderId="0" xfId="4" applyFont="1" applyAlignment="1" applyProtection="1">
      <alignment horizontal="center" vertical="center"/>
      <protection hidden="1"/>
    </xf>
    <xf numFmtId="0" fontId="0" fillId="0" borderId="0" xfId="0"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39" xfId="0" applyBorder="1" applyProtection="1">
      <protection locked="0"/>
    </xf>
    <xf numFmtId="0" fontId="6" fillId="0" borderId="21" xfId="4" applyFont="1" applyBorder="1" applyAlignment="1" applyProtection="1">
      <alignment horizontal="center"/>
      <protection hidden="1"/>
    </xf>
    <xf numFmtId="0" fontId="0" fillId="0" borderId="67" xfId="0" applyBorder="1" applyAlignment="1" applyProtection="1">
      <alignment horizontal="center"/>
      <protection hidden="1"/>
    </xf>
    <xf numFmtId="0" fontId="0" fillId="0" borderId="22" xfId="0" applyBorder="1" applyAlignment="1" applyProtection="1">
      <alignment horizontal="center"/>
      <protection hidden="1"/>
    </xf>
    <xf numFmtId="0" fontId="108" fillId="0" borderId="0" xfId="4" applyFont="1" applyAlignment="1" applyProtection="1">
      <alignment vertical="top" wrapText="1"/>
      <protection hidden="1"/>
    </xf>
    <xf numFmtId="0" fontId="110" fillId="0" borderId="0" xfId="0" applyFont="1" applyAlignment="1" applyProtection="1">
      <alignment vertical="top" wrapText="1"/>
      <protection hidden="1"/>
    </xf>
    <xf numFmtId="0" fontId="46" fillId="0" borderId="42" xfId="4" applyFont="1" applyBorder="1" applyAlignment="1" applyProtection="1">
      <alignment vertical="center"/>
      <protection hidden="1"/>
    </xf>
    <xf numFmtId="0" fontId="0" fillId="0" borderId="43" xfId="0" applyBorder="1" applyProtection="1">
      <protection hidden="1"/>
    </xf>
    <xf numFmtId="0" fontId="46" fillId="0" borderId="46" xfId="4" applyFont="1" applyBorder="1" applyAlignment="1" applyProtection="1">
      <alignment vertical="center"/>
      <protection hidden="1"/>
    </xf>
    <xf numFmtId="0" fontId="0" fillId="0" borderId="47" xfId="0" applyBorder="1" applyProtection="1">
      <protection hidden="1"/>
    </xf>
    <xf numFmtId="0" fontId="0" fillId="0" borderId="48" xfId="0" applyBorder="1" applyProtection="1">
      <protection hidden="1"/>
    </xf>
    <xf numFmtId="0" fontId="46" fillId="0" borderId="5" xfId="4" applyFont="1" applyBorder="1" applyAlignment="1" applyProtection="1">
      <alignment horizontal="center" vertical="center"/>
      <protection locked="0"/>
    </xf>
    <xf numFmtId="0" fontId="46" fillId="0" borderId="16" xfId="4"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46" fillId="0" borderId="40" xfId="4" applyFont="1" applyBorder="1" applyAlignment="1" applyProtection="1">
      <alignment horizontal="center"/>
      <protection locked="0"/>
    </xf>
    <xf numFmtId="0" fontId="0" fillId="0" borderId="39" xfId="0" applyBorder="1" applyAlignment="1" applyProtection="1">
      <alignment horizontal="center"/>
      <protection locked="0"/>
    </xf>
    <xf numFmtId="0" fontId="0" fillId="0" borderId="41" xfId="0" applyBorder="1" applyAlignment="1" applyProtection="1">
      <alignment horizontal="center"/>
      <protection locked="0"/>
    </xf>
    <xf numFmtId="0" fontId="46" fillId="0" borderId="5" xfId="4" applyFont="1" applyBorder="1" applyProtection="1">
      <protection locked="0"/>
    </xf>
    <xf numFmtId="0" fontId="0" fillId="0" borderId="4" xfId="0" applyBorder="1" applyProtection="1">
      <protection locked="0"/>
    </xf>
    <xf numFmtId="0" fontId="46" fillId="0" borderId="12" xfId="4" applyFont="1" applyBorder="1" applyAlignment="1" applyProtection="1">
      <alignment horizontal="center" vertical="center"/>
      <protection locked="0"/>
    </xf>
    <xf numFmtId="0" fontId="46" fillId="0" borderId="73" xfId="4" applyFont="1" applyBorder="1" applyAlignment="1" applyProtection="1">
      <alignment horizontal="center" vertical="center"/>
      <protection locked="0"/>
    </xf>
    <xf numFmtId="0" fontId="46" fillId="0" borderId="60" xfId="4" applyFont="1" applyBorder="1" applyAlignment="1" applyProtection="1">
      <alignment horizontal="center" vertical="center"/>
      <protection locked="0"/>
    </xf>
    <xf numFmtId="0" fontId="46" fillId="3" borderId="0" xfId="4" applyFont="1" applyFill="1" applyAlignment="1" applyProtection="1">
      <alignment horizontal="center" vertical="center"/>
      <protection hidden="1"/>
    </xf>
    <xf numFmtId="0" fontId="46" fillId="0" borderId="0" xfId="4" applyFont="1" applyProtection="1">
      <protection hidden="1"/>
    </xf>
    <xf numFmtId="0" fontId="46" fillId="0" borderId="40" xfId="4" applyFont="1"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46" fillId="0" borderId="5" xfId="4" applyFont="1" applyBorder="1" applyAlignment="1" applyProtection="1">
      <alignment vertical="center"/>
      <protection locked="0"/>
    </xf>
    <xf numFmtId="0" fontId="46" fillId="0" borderId="16" xfId="4" applyFont="1" applyBorder="1" applyAlignment="1" applyProtection="1">
      <alignment vertical="center"/>
      <protection locked="0"/>
    </xf>
    <xf numFmtId="0" fontId="0" fillId="0" borderId="16" xfId="0" applyBorder="1" applyProtection="1">
      <protection locked="0"/>
    </xf>
    <xf numFmtId="0" fontId="66" fillId="0" borderId="68" xfId="4" applyFont="1" applyBorder="1" applyAlignment="1" applyProtection="1">
      <alignment vertical="center" wrapText="1"/>
      <protection hidden="1"/>
    </xf>
    <xf numFmtId="0" fontId="66" fillId="0" borderId="51" xfId="4" applyFont="1" applyBorder="1" applyAlignment="1" applyProtection="1">
      <alignment vertical="center" wrapText="1"/>
      <protection hidden="1"/>
    </xf>
    <xf numFmtId="0" fontId="66" fillId="0" borderId="69" xfId="4" applyFont="1" applyBorder="1" applyAlignment="1" applyProtection="1">
      <alignment vertical="center" wrapText="1"/>
      <protection hidden="1"/>
    </xf>
    <xf numFmtId="0" fontId="46" fillId="0" borderId="0" xfId="4" applyFont="1" applyAlignment="1" applyProtection="1">
      <alignment horizontal="center" vertical="center" wrapText="1"/>
      <protection hidden="1"/>
    </xf>
    <xf numFmtId="0" fontId="0" fillId="0" borderId="25" xfId="0" applyBorder="1" applyAlignment="1" applyProtection="1">
      <alignment horizontal="center"/>
      <protection hidden="1"/>
    </xf>
    <xf numFmtId="0" fontId="0" fillId="0" borderId="0" xfId="0" applyAlignment="1" applyProtection="1">
      <alignment horizontal="center"/>
      <protection hidden="1"/>
    </xf>
    <xf numFmtId="0" fontId="0" fillId="0" borderId="21" xfId="0" applyBorder="1" applyProtection="1">
      <protection locked="0"/>
    </xf>
    <xf numFmtId="0" fontId="0" fillId="0" borderId="22" xfId="0" applyBorder="1" applyProtection="1">
      <protection locked="0"/>
    </xf>
    <xf numFmtId="0" fontId="0" fillId="0" borderId="20" xfId="0" applyBorder="1" applyProtection="1">
      <protection locked="0"/>
    </xf>
    <xf numFmtId="0" fontId="0" fillId="0" borderId="27" xfId="0" applyBorder="1" applyProtection="1">
      <protection locked="0"/>
    </xf>
    <xf numFmtId="0" fontId="93" fillId="37" borderId="0" xfId="4" applyFont="1" applyFill="1" applyAlignment="1" applyProtection="1">
      <alignment horizontal="center" vertical="center"/>
      <protection hidden="1"/>
    </xf>
    <xf numFmtId="0" fontId="60" fillId="0" borderId="5" xfId="4" applyFont="1" applyBorder="1" applyAlignment="1" applyProtection="1">
      <alignment horizontal="center" vertical="center" wrapText="1"/>
      <protection hidden="1"/>
    </xf>
    <xf numFmtId="0" fontId="61" fillId="0" borderId="4" xfId="0" applyFont="1" applyBorder="1" applyAlignment="1" applyProtection="1">
      <alignment horizontal="center" vertical="center" wrapText="1"/>
      <protection hidden="1"/>
    </xf>
    <xf numFmtId="0" fontId="62" fillId="0" borderId="5" xfId="4" applyFont="1" applyBorder="1" applyAlignment="1" applyProtection="1">
      <alignment horizontal="center" vertical="center" wrapText="1"/>
      <protection hidden="1"/>
    </xf>
    <xf numFmtId="0" fontId="63" fillId="0" borderId="16" xfId="0" applyFont="1" applyBorder="1" applyAlignment="1" applyProtection="1">
      <alignment horizontal="center" vertical="center"/>
      <protection hidden="1"/>
    </xf>
    <xf numFmtId="0" fontId="63" fillId="0" borderId="4" xfId="0" applyFont="1" applyBorder="1" applyAlignment="1" applyProtection="1">
      <alignment horizontal="center" vertical="center"/>
      <protection hidden="1"/>
    </xf>
    <xf numFmtId="0" fontId="53" fillId="16" borderId="0" xfId="4" applyFont="1" applyFill="1" applyAlignment="1" applyProtection="1">
      <alignment wrapText="1"/>
      <protection hidden="1"/>
    </xf>
    <xf numFmtId="0" fontId="107" fillId="16" borderId="0" xfId="0" applyFont="1" applyFill="1" applyAlignment="1" applyProtection="1">
      <alignment wrapText="1"/>
      <protection hidden="1"/>
    </xf>
    <xf numFmtId="0" fontId="64" fillId="0" borderId="68" xfId="4" applyFont="1" applyBorder="1" applyAlignment="1" applyProtection="1">
      <alignment horizontal="left" vertical="center" indent="7"/>
      <protection hidden="1"/>
    </xf>
    <xf numFmtId="0" fontId="64" fillId="0" borderId="51" xfId="4" applyFont="1" applyBorder="1" applyAlignment="1" applyProtection="1">
      <alignment horizontal="left" vertical="center" indent="7"/>
      <protection hidden="1"/>
    </xf>
    <xf numFmtId="0" fontId="64" fillId="0" borderId="69" xfId="4" applyFont="1" applyBorder="1" applyAlignment="1" applyProtection="1">
      <alignment horizontal="left" vertical="center" indent="7"/>
      <protection hidden="1"/>
    </xf>
    <xf numFmtId="0" fontId="46" fillId="0" borderId="71" xfId="4" applyFont="1" applyBorder="1" applyProtection="1">
      <protection hidden="1"/>
    </xf>
    <xf numFmtId="0" fontId="0" fillId="0" borderId="71" xfId="0" applyBorder="1" applyProtection="1">
      <protection hidden="1"/>
    </xf>
    <xf numFmtId="0" fontId="46" fillId="0" borderId="72" xfId="4" applyFont="1"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50" fillId="3" borderId="0" xfId="4" applyFont="1" applyFill="1" applyAlignment="1" applyProtection="1">
      <alignment horizontal="center" vertical="center"/>
      <protection hidden="1"/>
    </xf>
    <xf numFmtId="0" fontId="57" fillId="0" borderId="0" xfId="4" applyFont="1" applyAlignment="1" applyProtection="1">
      <alignment horizontal="center" vertical="center"/>
      <protection hidden="1"/>
    </xf>
    <xf numFmtId="0" fontId="94" fillId="0" borderId="0" xfId="4" applyFont="1" applyAlignment="1" applyProtection="1">
      <alignment horizontal="center" vertical="center"/>
      <protection hidden="1"/>
    </xf>
    <xf numFmtId="0" fontId="0" fillId="0" borderId="96" xfId="0" applyBorder="1" applyAlignment="1" applyProtection="1">
      <alignment horizontal="center" vertical="center"/>
      <protection hidden="1"/>
    </xf>
    <xf numFmtId="0" fontId="59" fillId="0" borderId="97" xfId="0" applyFont="1" applyBorder="1" applyAlignment="1" applyProtection="1">
      <alignment horizontal="center" vertical="center"/>
      <protection hidden="1"/>
    </xf>
    <xf numFmtId="0" fontId="59" fillId="0" borderId="97" xfId="4" applyFont="1" applyBorder="1" applyAlignment="1" applyProtection="1">
      <alignment horizontal="center" vertical="center"/>
      <protection hidden="1"/>
    </xf>
    <xf numFmtId="0" fontId="43" fillId="0" borderId="97" xfId="0" applyFont="1" applyBorder="1" applyAlignment="1" applyProtection="1">
      <alignment horizontal="center" vertical="center"/>
      <protection hidden="1"/>
    </xf>
    <xf numFmtId="0" fontId="59" fillId="0" borderId="95" xfId="4" applyFont="1" applyBorder="1" applyAlignment="1" applyProtection="1">
      <alignment horizontal="center" vertical="center"/>
      <protection hidden="1"/>
    </xf>
    <xf numFmtId="0" fontId="0" fillId="0" borderId="95" xfId="0" applyBorder="1" applyProtection="1">
      <protection hidden="1"/>
    </xf>
    <xf numFmtId="0" fontId="121" fillId="54" borderId="0" xfId="10" applyFont="1" applyFill="1" applyAlignment="1">
      <alignment vertical="top" wrapText="1"/>
    </xf>
    <xf numFmtId="0" fontId="136" fillId="0" borderId="0" xfId="10" applyFont="1" applyAlignment="1">
      <alignment vertical="top" wrapText="1"/>
    </xf>
    <xf numFmtId="0" fontId="120" fillId="0" borderId="0" xfId="10" applyFont="1" applyAlignment="1">
      <alignment wrapText="1"/>
    </xf>
    <xf numFmtId="0" fontId="40" fillId="0" borderId="108" xfId="10" applyBorder="1" applyAlignment="1">
      <alignment horizontal="center" vertical="top"/>
    </xf>
    <xf numFmtId="0" fontId="40" fillId="0" borderId="109" xfId="10" applyBorder="1" applyAlignment="1">
      <alignment horizontal="center" vertical="top"/>
    </xf>
    <xf numFmtId="0" fontId="40" fillId="0" borderId="110" xfId="10" applyBorder="1" applyAlignment="1">
      <alignment horizontal="center" vertical="top"/>
    </xf>
    <xf numFmtId="0" fontId="40" fillId="0" borderId="111" xfId="10" applyBorder="1" applyAlignment="1">
      <alignment horizontal="center" vertical="top"/>
    </xf>
    <xf numFmtId="0" fontId="40" fillId="0" borderId="112" xfId="10" applyBorder="1" applyAlignment="1">
      <alignment horizontal="center" vertical="top"/>
    </xf>
    <xf numFmtId="0" fontId="40" fillId="0" borderId="113" xfId="10" applyBorder="1" applyAlignment="1">
      <alignment horizontal="center" vertical="top"/>
    </xf>
    <xf numFmtId="0" fontId="119" fillId="53" borderId="106" xfId="10" applyFont="1" applyFill="1" applyBorder="1" applyAlignment="1">
      <alignment horizontal="center"/>
    </xf>
    <xf numFmtId="0" fontId="136" fillId="0" borderId="107" xfId="10" applyFont="1" applyBorder="1" applyAlignment="1">
      <alignment wrapText="1"/>
    </xf>
    <xf numFmtId="0" fontId="136" fillId="0" borderId="0" xfId="10" applyFont="1" applyAlignment="1">
      <alignment wrapText="1"/>
    </xf>
    <xf numFmtId="0" fontId="137" fillId="0" borderId="0" xfId="10" applyFont="1" applyAlignment="1">
      <alignment wrapText="1"/>
    </xf>
    <xf numFmtId="0" fontId="136" fillId="0" borderId="107" xfId="10" applyFont="1" applyBorder="1" applyAlignment="1">
      <alignment horizontal="left" wrapText="1" indent="1"/>
    </xf>
    <xf numFmtId="0" fontId="136" fillId="0" borderId="0" xfId="10" applyFont="1" applyAlignment="1">
      <alignment horizontal="left" vertical="center"/>
    </xf>
    <xf numFmtId="167" fontId="136" fillId="0" borderId="0" xfId="10" applyNumberFormat="1" applyFont="1" applyAlignment="1">
      <alignment horizontal="left" vertical="center"/>
    </xf>
    <xf numFmtId="0" fontId="136" fillId="0" borderId="0" xfId="10" applyFont="1" applyAlignment="1">
      <alignment horizontal="left" wrapText="1"/>
    </xf>
    <xf numFmtId="0" fontId="136" fillId="0" borderId="77" xfId="10" applyFont="1" applyBorder="1" applyAlignment="1">
      <alignment horizontal="left" vertical="center" wrapText="1"/>
    </xf>
    <xf numFmtId="0" fontId="136" fillId="0" borderId="7" xfId="10" applyFont="1" applyBorder="1" applyAlignment="1">
      <alignment horizontal="left" vertical="center" wrapText="1"/>
    </xf>
    <xf numFmtId="0" fontId="136" fillId="0" borderId="78" xfId="10" applyFont="1" applyBorder="1" applyAlignment="1">
      <alignment horizontal="left" vertical="center" wrapText="1"/>
    </xf>
    <xf numFmtId="0" fontId="136" fillId="0" borderId="46" xfId="10" applyFont="1" applyBorder="1" applyAlignment="1">
      <alignment horizontal="left" vertical="center" wrapText="1"/>
    </xf>
    <xf numFmtId="0" fontId="136" fillId="0" borderId="47" xfId="10" applyFont="1" applyBorder="1" applyAlignment="1">
      <alignment horizontal="left" vertical="center" wrapText="1"/>
    </xf>
    <xf numFmtId="0" fontId="136" fillId="0" borderId="48" xfId="10" applyFont="1" applyBorder="1" applyAlignment="1">
      <alignment horizontal="left" vertical="center" wrapText="1"/>
    </xf>
    <xf numFmtId="0" fontId="136" fillId="0" borderId="105" xfId="10" applyFont="1" applyBorder="1" applyAlignment="1">
      <alignment vertical="top" wrapText="1"/>
    </xf>
    <xf numFmtId="0" fontId="136" fillId="0" borderId="105" xfId="10" applyFont="1" applyBorder="1" applyAlignment="1">
      <alignment vertical="top"/>
    </xf>
    <xf numFmtId="0" fontId="118" fillId="53" borderId="106" xfId="10" applyFont="1" applyFill="1" applyBorder="1" applyAlignment="1">
      <alignment horizontal="center"/>
    </xf>
    <xf numFmtId="0" fontId="136" fillId="0" borderId="0" xfId="10" applyFont="1" applyAlignment="1">
      <alignment vertical="center" wrapText="1"/>
    </xf>
    <xf numFmtId="0" fontId="139" fillId="0" borderId="42" xfId="10" applyFont="1" applyBorder="1" applyProtection="1">
      <protection hidden="1"/>
    </xf>
    <xf numFmtId="0" fontId="140" fillId="0" borderId="0" xfId="10" applyFont="1" applyProtection="1">
      <protection hidden="1"/>
    </xf>
    <xf numFmtId="0" fontId="141" fillId="0" borderId="102" xfId="10" applyFont="1" applyBorder="1" applyAlignment="1" applyProtection="1">
      <alignment horizontal="center" vertical="center"/>
      <protection hidden="1"/>
    </xf>
    <xf numFmtId="0" fontId="142" fillId="0" borderId="103" xfId="10" applyFont="1" applyBorder="1" applyAlignment="1" applyProtection="1">
      <alignment horizontal="center" vertical="center"/>
      <protection hidden="1"/>
    </xf>
    <xf numFmtId="0" fontId="142" fillId="0" borderId="104" xfId="10" applyFont="1" applyBorder="1" applyAlignment="1" applyProtection="1">
      <alignment horizontal="center" vertical="center"/>
      <protection hidden="1"/>
    </xf>
    <xf numFmtId="0" fontId="143" fillId="0" borderId="121" xfId="10" applyFont="1" applyBorder="1" applyAlignment="1">
      <alignment horizontal="center"/>
    </xf>
    <xf numFmtId="49" fontId="113" fillId="0" borderId="47" xfId="10" applyNumberFormat="1" applyFont="1" applyBorder="1" applyAlignment="1">
      <alignment horizontal="center"/>
    </xf>
    <xf numFmtId="0" fontId="113" fillId="0" borderId="47" xfId="10" applyFont="1" applyBorder="1" applyAlignment="1">
      <alignment horizontal="center"/>
    </xf>
    <xf numFmtId="0" fontId="150" fillId="0" borderId="71" xfId="10" applyFont="1" applyBorder="1" applyAlignment="1">
      <alignment horizontal="left" vertical="center"/>
    </xf>
    <xf numFmtId="0" fontId="150" fillId="0" borderId="118" xfId="10" applyFont="1" applyBorder="1" applyAlignment="1">
      <alignment horizontal="left" vertical="center"/>
    </xf>
    <xf numFmtId="14" fontId="138" fillId="0" borderId="42" xfId="10" applyNumberFormat="1" applyFont="1" applyBorder="1" applyAlignment="1" applyProtection="1">
      <alignment horizontal="left" indent="1"/>
      <protection hidden="1"/>
    </xf>
    <xf numFmtId="14" fontId="138" fillId="0" borderId="0" xfId="10" applyNumberFormat="1" applyFont="1" applyAlignment="1" applyProtection="1">
      <alignment horizontal="left" indent="1"/>
      <protection hidden="1"/>
    </xf>
    <xf numFmtId="14" fontId="138" fillId="0" borderId="43" xfId="10" applyNumberFormat="1" applyFont="1" applyBorder="1" applyAlignment="1" applyProtection="1">
      <alignment horizontal="left" indent="1"/>
      <protection hidden="1"/>
    </xf>
    <xf numFmtId="14" fontId="138" fillId="0" borderId="0" xfId="10" applyNumberFormat="1" applyFont="1" applyAlignment="1" applyProtection="1">
      <alignment horizontal="center"/>
      <protection hidden="1"/>
    </xf>
    <xf numFmtId="14" fontId="138" fillId="0" borderId="43" xfId="10" applyNumberFormat="1" applyFont="1" applyBorder="1" applyAlignment="1" applyProtection="1">
      <alignment horizontal="center"/>
      <protection hidden="1"/>
    </xf>
    <xf numFmtId="0" fontId="138" fillId="0" borderId="42" xfId="10" applyFont="1" applyBorder="1" applyAlignment="1" applyProtection="1">
      <alignment horizontal="left"/>
      <protection hidden="1"/>
    </xf>
    <xf numFmtId="0" fontId="138" fillId="0" borderId="0" xfId="10" applyFont="1" applyAlignment="1" applyProtection="1">
      <alignment horizontal="left"/>
      <protection hidden="1"/>
    </xf>
    <xf numFmtId="0" fontId="138" fillId="0" borderId="125" xfId="10" applyFont="1" applyBorder="1" applyAlignment="1" applyProtection="1">
      <alignment horizontal="left"/>
      <protection hidden="1"/>
    </xf>
    <xf numFmtId="14" fontId="138" fillId="0" borderId="0" xfId="10" applyNumberFormat="1" applyFont="1" applyAlignment="1" applyProtection="1">
      <alignment horizontal="left"/>
      <protection hidden="1"/>
    </xf>
    <xf numFmtId="0" fontId="148" fillId="0" borderId="0" xfId="10" applyFont="1" applyAlignment="1">
      <alignment horizontal="center" vertical="center" wrapText="1"/>
    </xf>
    <xf numFmtId="0" fontId="145" fillId="0" borderId="0" xfId="10" applyFont="1" applyAlignment="1">
      <alignment horizontal="center" wrapText="1"/>
    </xf>
    <xf numFmtId="0" fontId="149" fillId="0" borderId="0" xfId="10" applyFont="1" applyAlignment="1">
      <alignment horizontal="center"/>
    </xf>
    <xf numFmtId="49" fontId="138" fillId="0" borderId="0" xfId="10" applyNumberFormat="1" applyFont="1" applyAlignment="1">
      <alignment horizontal="left" vertical="center"/>
    </xf>
    <xf numFmtId="0" fontId="138" fillId="0" borderId="0" xfId="10" applyFont="1" applyAlignment="1">
      <alignment horizontal="left" vertical="center"/>
    </xf>
    <xf numFmtId="49" fontId="138" fillId="0" borderId="0" xfId="10" applyNumberFormat="1" applyFont="1" applyAlignment="1">
      <alignment horizontal="left" vertical="center" indent="2"/>
    </xf>
    <xf numFmtId="0" fontId="138" fillId="0" borderId="0" xfId="10" applyFont="1" applyAlignment="1">
      <alignment horizontal="left" vertical="center" indent="2"/>
    </xf>
    <xf numFmtId="0" fontId="124" fillId="52" borderId="77" xfId="10" applyFont="1" applyFill="1" applyBorder="1" applyAlignment="1">
      <alignment horizontal="center"/>
    </xf>
    <xf numFmtId="0" fontId="124" fillId="52" borderId="7" xfId="10" applyFont="1" applyFill="1" applyBorder="1" applyAlignment="1">
      <alignment horizontal="center"/>
    </xf>
    <xf numFmtId="0" fontId="124" fillId="52" borderId="78" xfId="10" applyFont="1" applyFill="1" applyBorder="1" applyAlignment="1">
      <alignment horizontal="center"/>
    </xf>
    <xf numFmtId="0" fontId="2" fillId="8" borderId="39" xfId="4" applyFill="1" applyBorder="1" applyAlignment="1">
      <alignment horizontal="center" vertical="center"/>
    </xf>
    <xf numFmtId="0" fontId="2" fillId="8" borderId="41" xfId="4" applyFill="1" applyBorder="1" applyAlignment="1">
      <alignment horizontal="center" vertical="center"/>
    </xf>
    <xf numFmtId="0" fontId="5" fillId="0" borderId="0" xfId="4" applyFont="1"/>
    <xf numFmtId="0" fontId="2" fillId="8" borderId="20" xfId="4" applyFill="1" applyBorder="1" applyAlignment="1">
      <alignment horizontal="center" vertical="center"/>
    </xf>
    <xf numFmtId="0" fontId="2" fillId="8" borderId="38" xfId="4" applyFill="1" applyBorder="1" applyAlignment="1">
      <alignment horizontal="center" vertical="center"/>
    </xf>
    <xf numFmtId="0" fontId="2" fillId="8" borderId="27" xfId="4" applyFill="1" applyBorder="1" applyAlignment="1">
      <alignment horizontal="center" vertical="center"/>
    </xf>
    <xf numFmtId="0" fontId="10" fillId="0" borderId="0" xfId="4" applyFont="1" applyAlignment="1">
      <alignment vertical="center" wrapText="1"/>
    </xf>
    <xf numFmtId="0" fontId="5" fillId="38" borderId="130" xfId="4" applyFont="1" applyFill="1" applyBorder="1" applyAlignment="1">
      <alignment horizontal="center"/>
    </xf>
    <xf numFmtId="0" fontId="5" fillId="38" borderId="71" xfId="4" applyFont="1" applyFill="1" applyBorder="1" applyAlignment="1">
      <alignment horizontal="center"/>
    </xf>
    <xf numFmtId="0" fontId="5" fillId="38" borderId="100" xfId="4" applyFont="1" applyFill="1" applyBorder="1" applyAlignment="1">
      <alignment horizontal="center"/>
    </xf>
    <xf numFmtId="0" fontId="45" fillId="0" borderId="76" xfId="4" applyFont="1" applyBorder="1" applyAlignment="1">
      <alignment horizontal="center"/>
    </xf>
    <xf numFmtId="0" fontId="45" fillId="0" borderId="49" xfId="4" applyFont="1" applyBorder="1" applyAlignment="1">
      <alignment horizontal="center"/>
    </xf>
    <xf numFmtId="0" fontId="45" fillId="0" borderId="74" xfId="4" applyFont="1" applyBorder="1" applyAlignment="1">
      <alignment horizontal="center"/>
    </xf>
    <xf numFmtId="0" fontId="4" fillId="0" borderId="0" xfId="4" applyFont="1" applyAlignment="1">
      <alignment horizontal="center"/>
    </xf>
    <xf numFmtId="0" fontId="2" fillId="0" borderId="77" xfId="4" applyBorder="1" applyProtection="1">
      <protection locked="0"/>
    </xf>
    <xf numFmtId="0" fontId="2" fillId="0" borderId="7" xfId="4" applyBorder="1" applyProtection="1">
      <protection locked="0"/>
    </xf>
    <xf numFmtId="0" fontId="2" fillId="0" borderId="78" xfId="4" applyBorder="1" applyProtection="1">
      <protection locked="0"/>
    </xf>
    <xf numFmtId="0" fontId="2" fillId="0" borderId="46" xfId="4" applyBorder="1" applyProtection="1">
      <protection locked="0"/>
    </xf>
    <xf numFmtId="0" fontId="2" fillId="0" borderId="47" xfId="4" applyBorder="1" applyProtection="1">
      <protection locked="0"/>
    </xf>
    <xf numFmtId="0" fontId="2" fillId="0" borderId="48" xfId="4" applyBorder="1" applyProtection="1">
      <protection locked="0"/>
    </xf>
    <xf numFmtId="0" fontId="11" fillId="0" borderId="47" xfId="4" applyFont="1" applyBorder="1" applyAlignment="1">
      <alignment horizontal="center"/>
    </xf>
    <xf numFmtId="165" fontId="14" fillId="0" borderId="99" xfId="4" applyNumberFormat="1" applyFont="1" applyBorder="1" applyAlignment="1" applyProtection="1">
      <alignment horizontal="center" vertical="center"/>
      <protection locked="0"/>
    </xf>
    <xf numFmtId="165" fontId="14" fillId="0" borderId="71" xfId="4" applyNumberFormat="1" applyFont="1" applyBorder="1" applyAlignment="1" applyProtection="1">
      <alignment horizontal="center" vertical="center"/>
      <protection locked="0"/>
    </xf>
    <xf numFmtId="165" fontId="14" fillId="0" borderId="100" xfId="4" applyNumberFormat="1" applyFont="1" applyBorder="1" applyAlignment="1" applyProtection="1">
      <alignment horizontal="center" vertical="center"/>
      <protection locked="0"/>
    </xf>
    <xf numFmtId="0" fontId="135" fillId="27" borderId="130" xfId="4" applyFont="1" applyFill="1" applyBorder="1" applyAlignment="1">
      <alignment horizontal="center" vertical="center" wrapText="1"/>
    </xf>
    <xf numFmtId="0" fontId="135" fillId="27" borderId="71" xfId="4" applyFont="1" applyFill="1" applyBorder="1" applyAlignment="1">
      <alignment horizontal="center" vertical="center" wrapText="1"/>
    </xf>
    <xf numFmtId="0" fontId="135" fillId="27" borderId="100" xfId="4" applyFont="1" applyFill="1" applyBorder="1" applyAlignment="1">
      <alignment horizontal="center" vertical="center" wrapText="1"/>
    </xf>
    <xf numFmtId="0" fontId="88" fillId="0" borderId="2" xfId="4" applyFont="1" applyBorder="1" applyAlignment="1" applyProtection="1">
      <alignment horizontal="center" vertical="center"/>
      <protection hidden="1"/>
    </xf>
    <xf numFmtId="0" fontId="66" fillId="8" borderId="74" xfId="4" applyFont="1" applyFill="1" applyBorder="1" applyAlignment="1" applyProtection="1">
      <alignment horizontal="center" vertical="center"/>
      <protection hidden="1"/>
    </xf>
    <xf numFmtId="0" fontId="95" fillId="0" borderId="0" xfId="4" applyFont="1" applyAlignment="1" applyProtection="1">
      <alignment horizontal="center"/>
      <protection hidden="1"/>
    </xf>
    <xf numFmtId="0" fontId="96" fillId="0" borderId="0" xfId="4" applyFont="1" applyAlignment="1" applyProtection="1">
      <alignment horizontal="center" vertical="top"/>
      <protection hidden="1"/>
    </xf>
    <xf numFmtId="0" fontId="46" fillId="0" borderId="0" xfId="4" applyFont="1"/>
    <xf numFmtId="0" fontId="56" fillId="3" borderId="32" xfId="4" applyFont="1" applyFill="1" applyBorder="1" applyAlignment="1" applyProtection="1">
      <alignment horizontal="center" vertical="center" wrapText="1"/>
      <protection hidden="1"/>
    </xf>
    <xf numFmtId="0" fontId="0" fillId="0" borderId="0" xfId="0" applyAlignment="1">
      <alignment vertical="center" wrapText="1"/>
    </xf>
    <xf numFmtId="0" fontId="102" fillId="0" borderId="3" xfId="4" applyFont="1" applyBorder="1" applyAlignment="1" applyProtection="1">
      <alignment horizontal="center" vertical="center"/>
      <protection hidden="1"/>
    </xf>
    <xf numFmtId="0" fontId="102" fillId="0" borderId="3" xfId="0" applyFont="1" applyBorder="1" applyAlignment="1">
      <alignment horizontal="center" vertical="center"/>
    </xf>
    <xf numFmtId="14" fontId="103" fillId="0" borderId="35" xfId="4" applyNumberFormat="1" applyFont="1" applyBorder="1" applyAlignment="1" applyProtection="1">
      <alignment horizontal="center"/>
      <protection hidden="1"/>
    </xf>
    <xf numFmtId="0" fontId="103" fillId="0" borderId="35" xfId="4" applyFont="1" applyBorder="1" applyAlignment="1" applyProtection="1">
      <alignment horizontal="center"/>
      <protection hidden="1"/>
    </xf>
    <xf numFmtId="0" fontId="97" fillId="39" borderId="79" xfId="4" applyFont="1" applyFill="1" applyBorder="1" applyAlignment="1" applyProtection="1">
      <alignment horizontal="center" vertical="center"/>
      <protection hidden="1"/>
    </xf>
    <xf numFmtId="0" fontId="97" fillId="39" borderId="80" xfId="4" applyFont="1" applyFill="1" applyBorder="1" applyAlignment="1" applyProtection="1">
      <alignment horizontal="center" vertical="center"/>
      <protection hidden="1"/>
    </xf>
    <xf numFmtId="0" fontId="97" fillId="39" borderId="81" xfId="4" applyFont="1" applyFill="1" applyBorder="1" applyAlignment="1" applyProtection="1">
      <alignment horizontal="center" vertical="center"/>
      <protection hidden="1"/>
    </xf>
    <xf numFmtId="0" fontId="56" fillId="42" borderId="82" xfId="4" applyFont="1" applyFill="1" applyBorder="1" applyAlignment="1">
      <alignment horizontal="center" vertical="center" wrapText="1"/>
    </xf>
    <xf numFmtId="0" fontId="46" fillId="0" borderId="83" xfId="4" applyFont="1" applyBorder="1" applyAlignment="1">
      <alignment horizontal="center" vertical="center" wrapText="1"/>
    </xf>
    <xf numFmtId="0" fontId="72" fillId="0" borderId="86" xfId="4" applyFont="1" applyBorder="1" applyAlignment="1" applyProtection="1">
      <alignment horizontal="center"/>
      <protection hidden="1"/>
    </xf>
    <xf numFmtId="0" fontId="0" fillId="0" borderId="87" xfId="0" applyBorder="1" applyAlignment="1">
      <alignment horizontal="center"/>
    </xf>
    <xf numFmtId="0" fontId="0" fillId="0" borderId="88" xfId="0" applyBorder="1" applyAlignment="1">
      <alignment horizontal="center"/>
    </xf>
    <xf numFmtId="0" fontId="0" fillId="0" borderId="92" xfId="0" applyBorder="1" applyAlignment="1">
      <alignment horizontal="center"/>
    </xf>
    <xf numFmtId="0" fontId="0" fillId="0" borderId="85" xfId="0" applyBorder="1" applyAlignment="1">
      <alignment horizontal="center"/>
    </xf>
    <xf numFmtId="0" fontId="53" fillId="41" borderId="82" xfId="4" applyFont="1" applyFill="1" applyBorder="1" applyAlignment="1">
      <alignment horizontal="center" vertical="center" wrapText="1"/>
    </xf>
    <xf numFmtId="0" fontId="46" fillId="9" borderId="83" xfId="4" applyFont="1" applyFill="1" applyBorder="1" applyAlignment="1">
      <alignment horizontal="center" vertical="center" wrapText="1"/>
    </xf>
    <xf numFmtId="0" fontId="72" fillId="0" borderId="59" xfId="4" applyFont="1" applyBorder="1" applyAlignment="1" applyProtection="1">
      <alignment horizontal="center"/>
      <protection hidden="1"/>
    </xf>
    <xf numFmtId="0" fontId="0" fillId="0" borderId="84" xfId="0" applyBorder="1" applyAlignment="1">
      <alignment horizontal="center"/>
    </xf>
    <xf numFmtId="0" fontId="72" fillId="0" borderId="89" xfId="4" applyFont="1" applyBorder="1" applyAlignment="1" applyProtection="1">
      <alignment horizontal="center"/>
      <protection hidden="1"/>
    </xf>
    <xf numFmtId="0" fontId="0" fillId="0" borderId="16" xfId="0" applyBorder="1" applyAlignment="1">
      <alignment horizontal="center"/>
    </xf>
    <xf numFmtId="0" fontId="0" fillId="0" borderId="15" xfId="0" applyBorder="1" applyAlignment="1">
      <alignment horizontal="center"/>
    </xf>
    <xf numFmtId="0" fontId="53" fillId="40" borderId="82" xfId="4" applyFont="1" applyFill="1" applyBorder="1" applyAlignment="1">
      <alignment horizontal="center" vertical="center" wrapText="1"/>
    </xf>
    <xf numFmtId="0" fontId="53" fillId="40" borderId="83" xfId="4" applyFont="1" applyFill="1" applyBorder="1" applyAlignment="1">
      <alignment horizontal="center" vertical="center" wrapText="1"/>
    </xf>
    <xf numFmtId="0" fontId="72" fillId="0" borderId="93" xfId="4" applyFont="1" applyBorder="1" applyAlignment="1" applyProtection="1">
      <alignment horizontal="center"/>
      <protection hidden="1"/>
    </xf>
    <xf numFmtId="0" fontId="0" fillId="0" borderId="28" xfId="0" applyBorder="1" applyAlignment="1">
      <alignment horizontal="center"/>
    </xf>
    <xf numFmtId="0" fontId="0" fillId="0" borderId="94" xfId="0" applyBorder="1" applyAlignment="1">
      <alignment horizontal="center"/>
    </xf>
    <xf numFmtId="0" fontId="94" fillId="8" borderId="21" xfId="4" applyFont="1" applyFill="1" applyBorder="1" applyAlignment="1" applyProtection="1">
      <alignment horizontal="center" vertical="center"/>
      <protection hidden="1"/>
    </xf>
    <xf numFmtId="0" fontId="99" fillId="8" borderId="67" xfId="0" applyFont="1" applyFill="1" applyBorder="1"/>
    <xf numFmtId="0" fontId="99" fillId="8" borderId="22" xfId="0" applyFont="1" applyFill="1" applyBorder="1"/>
    <xf numFmtId="0" fontId="72" fillId="44" borderId="9" xfId="4" applyFont="1" applyFill="1" applyBorder="1" applyAlignment="1">
      <alignment horizontal="center" vertical="center"/>
    </xf>
    <xf numFmtId="0" fontId="0" fillId="44" borderId="90" xfId="0" applyFill="1" applyBorder="1" applyAlignment="1">
      <alignment horizontal="center" vertical="center"/>
    </xf>
    <xf numFmtId="0" fontId="100" fillId="21" borderId="75" xfId="4" applyFont="1" applyFill="1" applyBorder="1" applyAlignment="1">
      <alignment horizontal="center"/>
    </xf>
    <xf numFmtId="0" fontId="41" fillId="45" borderId="91" xfId="0" applyFont="1" applyFill="1" applyBorder="1" applyAlignment="1">
      <alignment horizontal="center"/>
    </xf>
    <xf numFmtId="0" fontId="53" fillId="0" borderId="75" xfId="4" applyFont="1" applyBorder="1" applyAlignment="1">
      <alignment horizontal="right" vertical="center" indent="3"/>
    </xf>
    <xf numFmtId="0" fontId="98" fillId="0" borderId="91" xfId="0" applyFont="1" applyBorder="1" applyAlignment="1">
      <alignment horizontal="right" vertical="center" indent="3"/>
    </xf>
    <xf numFmtId="0" fontId="0" fillId="0" borderId="53" xfId="0" applyBorder="1" applyAlignment="1">
      <alignment horizontal="center"/>
    </xf>
    <xf numFmtId="0" fontId="0" fillId="0" borderId="58" xfId="0" applyBorder="1" applyAlignment="1">
      <alignment horizontal="center"/>
    </xf>
    <xf numFmtId="7" fontId="48" fillId="0" borderId="12" xfId="1" applyNumberFormat="1" applyFont="1" applyFill="1" applyBorder="1" applyAlignment="1" applyProtection="1">
      <alignment horizontal="right" vertical="center" indent="1"/>
      <protection hidden="1"/>
    </xf>
    <xf numFmtId="0" fontId="46" fillId="0" borderId="0" xfId="4" applyFont="1" applyAlignment="1" applyProtection="1">
      <alignment horizontal="center"/>
      <protection hidden="1"/>
    </xf>
    <xf numFmtId="0" fontId="98" fillId="0" borderId="0" xfId="0" applyFont="1" applyAlignment="1">
      <alignment horizontal="center"/>
    </xf>
    <xf numFmtId="0" fontId="44" fillId="0" borderId="0" xfId="4" applyFont="1" applyAlignment="1" applyProtection="1">
      <alignment horizontal="center"/>
      <protection hidden="1"/>
    </xf>
    <xf numFmtId="14" fontId="46" fillId="0" borderId="5" xfId="4" applyNumberFormat="1" applyFont="1" applyBorder="1" applyAlignment="1" applyProtection="1">
      <alignment horizontal="center" vertical="center"/>
      <protection locked="0"/>
    </xf>
    <xf numFmtId="14" fontId="46" fillId="0" borderId="4" xfId="4" applyNumberFormat="1" applyFont="1" applyBorder="1" applyAlignment="1" applyProtection="1">
      <alignment horizontal="center" vertical="center"/>
      <protection locked="0"/>
    </xf>
    <xf numFmtId="0" fontId="66" fillId="0" borderId="32" xfId="4" applyFont="1" applyBorder="1" applyAlignment="1" applyProtection="1">
      <alignment horizontal="center" vertical="center"/>
      <protection hidden="1"/>
    </xf>
    <xf numFmtId="0" fontId="66" fillId="0" borderId="12" xfId="4" applyFont="1" applyBorder="1" applyAlignment="1" applyProtection="1">
      <alignment horizontal="center"/>
      <protection hidden="1"/>
    </xf>
    <xf numFmtId="14" fontId="46" fillId="0" borderId="6" xfId="4" applyNumberFormat="1" applyFont="1" applyBorder="1" applyAlignment="1" applyProtection="1">
      <alignment horizontal="center" vertical="center"/>
      <protection hidden="1"/>
    </xf>
    <xf numFmtId="0" fontId="53" fillId="8" borderId="40" xfId="4" applyFont="1" applyFill="1" applyBorder="1" applyAlignment="1" applyProtection="1">
      <alignment horizontal="center"/>
      <protection hidden="1"/>
    </xf>
    <xf numFmtId="0" fontId="0" fillId="0" borderId="39" xfId="0" applyBorder="1" applyAlignment="1">
      <alignment horizontal="center"/>
    </xf>
    <xf numFmtId="0" fontId="72" fillId="0" borderId="86" xfId="4" applyFont="1" applyBorder="1" applyAlignment="1" applyProtection="1">
      <alignment horizontal="center" wrapText="1"/>
      <protection hidden="1"/>
    </xf>
    <xf numFmtId="0" fontId="56" fillId="43" borderId="82" xfId="4" applyFont="1" applyFill="1" applyBorder="1" applyAlignment="1">
      <alignment horizontal="center" vertical="center" wrapText="1"/>
    </xf>
    <xf numFmtId="0" fontId="0" fillId="0" borderId="6" xfId="0" applyBorder="1" applyAlignment="1">
      <alignment horizontal="center"/>
    </xf>
    <xf numFmtId="0" fontId="0" fillId="0" borderId="12" xfId="0" applyBorder="1" applyAlignment="1">
      <alignment horizontal="center"/>
    </xf>
    <xf numFmtId="0" fontId="2" fillId="0" borderId="6" xfId="4" applyBorder="1" applyAlignment="1">
      <alignment vertical="center"/>
    </xf>
    <xf numFmtId="0" fontId="54" fillId="0" borderId="0" xfId="4" applyFont="1" applyAlignment="1">
      <alignment horizontal="center" vertical="center"/>
    </xf>
    <xf numFmtId="0" fontId="0" fillId="0" borderId="0" xfId="0" applyAlignment="1">
      <alignment horizontal="center" vertical="center"/>
    </xf>
    <xf numFmtId="0" fontId="55" fillId="0" borderId="0" xfId="4" applyFont="1" applyAlignment="1">
      <alignment horizontal="center" vertical="center"/>
    </xf>
    <xf numFmtId="0" fontId="101" fillId="46" borderId="0" xfId="4" applyFont="1" applyFill="1" applyAlignment="1">
      <alignment horizontal="center" vertical="center"/>
    </xf>
    <xf numFmtId="0" fontId="18" fillId="0" borderId="54" xfId="4" applyFont="1" applyBorder="1" applyAlignment="1">
      <alignment horizontal="center" vertical="center"/>
    </xf>
    <xf numFmtId="0" fontId="9" fillId="0" borderId="6" xfId="4" applyFont="1" applyBorder="1" applyAlignment="1">
      <alignment horizontal="center" vertical="center" wrapText="1"/>
    </xf>
    <xf numFmtId="0" fontId="2" fillId="0" borderId="5" xfId="4" applyBorder="1" applyAlignment="1">
      <alignment vertical="center"/>
    </xf>
    <xf numFmtId="0" fontId="2" fillId="0" borderId="16" xfId="4" applyBorder="1" applyAlignment="1">
      <alignment vertical="center"/>
    </xf>
    <xf numFmtId="0" fontId="2" fillId="0" borderId="4" xfId="4" applyBorder="1" applyAlignment="1">
      <alignment vertical="center"/>
    </xf>
    <xf numFmtId="0" fontId="2" fillId="0" borderId="5" xfId="4" applyBorder="1" applyAlignment="1">
      <alignment horizontal="center" vertical="center"/>
    </xf>
    <xf numFmtId="0" fontId="2" fillId="0" borderId="6" xfId="4" applyBorder="1" applyAlignment="1">
      <alignment horizontal="center" vertical="center"/>
    </xf>
    <xf numFmtId="0" fontId="21" fillId="0" borderId="54" xfId="4" applyFont="1" applyBorder="1" applyAlignment="1">
      <alignment vertical="center"/>
    </xf>
    <xf numFmtId="0" fontId="21" fillId="0" borderId="13" xfId="4" applyFont="1" applyBorder="1" applyAlignment="1">
      <alignment vertical="center"/>
    </xf>
    <xf numFmtId="0" fontId="0" fillId="0" borderId="4" xfId="0" applyBorder="1" applyAlignment="1">
      <alignment horizontal="center" vertical="center"/>
    </xf>
    <xf numFmtId="0" fontId="2" fillId="0" borderId="5" xfId="4" applyBorder="1"/>
    <xf numFmtId="0" fontId="0" fillId="0" borderId="4" xfId="0" applyBorder="1"/>
    <xf numFmtId="0" fontId="2" fillId="0" borderId="40" xfId="4" applyBorder="1" applyAlignment="1">
      <alignment horizontal="center" vertical="center"/>
    </xf>
    <xf numFmtId="0" fontId="0" fillId="0" borderId="39" xfId="0" applyBorder="1"/>
    <xf numFmtId="0" fontId="0" fillId="0" borderId="41" xfId="0" applyBorder="1"/>
    <xf numFmtId="0" fontId="0" fillId="0" borderId="16" xfId="0" applyBorder="1"/>
    <xf numFmtId="0" fontId="3" fillId="0" borderId="4" xfId="4" applyFont="1" applyBorder="1" applyAlignment="1">
      <alignment horizontal="center" vertical="center"/>
    </xf>
    <xf numFmtId="0" fontId="2" fillId="0" borderId="12" xfId="4" applyBorder="1" applyAlignment="1">
      <alignment horizontal="center" vertical="center"/>
    </xf>
    <xf numFmtId="0" fontId="3" fillId="0" borderId="4" xfId="4" applyFont="1" applyBorder="1" applyAlignment="1">
      <alignment horizontal="left" vertical="center"/>
    </xf>
    <xf numFmtId="0" fontId="15" fillId="47" borderId="0" xfId="4" applyFont="1" applyFill="1" applyAlignment="1">
      <alignment horizontal="center" vertical="center"/>
    </xf>
    <xf numFmtId="0" fontId="8" fillId="3" borderId="70" xfId="4" applyFont="1" applyFill="1" applyBorder="1" applyAlignment="1">
      <alignment horizontal="center" vertical="center"/>
    </xf>
    <xf numFmtId="0" fontId="6" fillId="6" borderId="70" xfId="4" applyFont="1" applyFill="1" applyBorder="1" applyAlignment="1">
      <alignment horizontal="center" vertical="center"/>
    </xf>
    <xf numFmtId="0" fontId="5" fillId="0" borderId="0" xfId="4" applyFont="1" applyAlignment="1">
      <alignment horizontal="center" vertical="center"/>
    </xf>
    <xf numFmtId="0" fontId="2" fillId="0" borderId="0" xfId="4" applyAlignment="1">
      <alignment horizontal="center" vertical="center"/>
    </xf>
    <xf numFmtId="0" fontId="8" fillId="0" borderId="6" xfId="4" applyFont="1" applyBorder="1" applyAlignment="1">
      <alignment horizontal="center" vertical="center"/>
    </xf>
  </cellXfs>
  <cellStyles count="42">
    <cellStyle name="Euro" xfId="1" xr:uid="{00000000-0005-0000-0000-000000000000}"/>
    <cellStyle name="Euro 2" xfId="12" xr:uid="{00000000-0005-0000-0000-000001000000}"/>
    <cellStyle name="Euro 3" xfId="13" xr:uid="{00000000-0005-0000-0000-000002000000}"/>
    <cellStyle name="Excel Built-in Hyperlink" xfId="14" xr:uid="{00000000-0005-0000-0000-000003000000}"/>
    <cellStyle name="Excel Built-in Normal" xfId="15" xr:uid="{00000000-0005-0000-0000-000004000000}"/>
    <cellStyle name="Excel Built-in Normal 2" xfId="16" xr:uid="{00000000-0005-0000-0000-000005000000}"/>
    <cellStyle name="Excel Built-in Normal 3" xfId="17" xr:uid="{00000000-0005-0000-0000-000006000000}"/>
    <cellStyle name="Heading" xfId="18" xr:uid="{00000000-0005-0000-0000-000007000000}"/>
    <cellStyle name="Heading1" xfId="19" xr:uid="{00000000-0005-0000-0000-000008000000}"/>
    <cellStyle name="Lien hypertexte" xfId="9" builtinId="8"/>
    <cellStyle name="Lien hypertexte 2" xfId="2" xr:uid="{00000000-0005-0000-0000-00000A000000}"/>
    <cellStyle name="Lien hypertexte 3" xfId="3" xr:uid="{00000000-0005-0000-0000-00000B000000}"/>
    <cellStyle name="Lien hypertexte 4" xfId="11" xr:uid="{00000000-0005-0000-0000-00000C000000}"/>
    <cellStyle name="Lien hypertexte 5" xfId="20" xr:uid="{00000000-0005-0000-0000-00000D000000}"/>
    <cellStyle name="Lien hypertexte 6" xfId="21" xr:uid="{00000000-0005-0000-0000-00000E000000}"/>
    <cellStyle name="Lien hypertexte 7" xfId="22" xr:uid="{00000000-0005-0000-0000-00000F000000}"/>
    <cellStyle name="Milliers 2" xfId="23" xr:uid="{00000000-0005-0000-0000-000010000000}"/>
    <cellStyle name="Monétaire 2" xfId="24" xr:uid="{00000000-0005-0000-0000-000011000000}"/>
    <cellStyle name="Normal" xfId="0" builtinId="0"/>
    <cellStyle name="Normal 10" xfId="25" xr:uid="{00000000-0005-0000-0000-000013000000}"/>
    <cellStyle name="Normal 11" xfId="26" xr:uid="{00000000-0005-0000-0000-000014000000}"/>
    <cellStyle name="Normal 12" xfId="27" xr:uid="{00000000-0005-0000-0000-000015000000}"/>
    <cellStyle name="Normal 13" xfId="28" xr:uid="{00000000-0005-0000-0000-000016000000}"/>
    <cellStyle name="Normal 14" xfId="29" xr:uid="{00000000-0005-0000-0000-000017000000}"/>
    <cellStyle name="Normal 15" xfId="10" xr:uid="{00000000-0005-0000-0000-000018000000}"/>
    <cellStyle name="Normal 16" xfId="30" xr:uid="{00000000-0005-0000-0000-000019000000}"/>
    <cellStyle name="Normal 2" xfId="4" xr:uid="{00000000-0005-0000-0000-00001A000000}"/>
    <cellStyle name="Normal 2 2" xfId="5" xr:uid="{00000000-0005-0000-0000-00001B000000}"/>
    <cellStyle name="Normal 2 2 2" xfId="31" xr:uid="{00000000-0005-0000-0000-00001C000000}"/>
    <cellStyle name="Normal 3" xfId="6" xr:uid="{00000000-0005-0000-0000-00001D000000}"/>
    <cellStyle name="Normal 3 2" xfId="32" xr:uid="{00000000-0005-0000-0000-00001E000000}"/>
    <cellStyle name="Normal 4" xfId="33" xr:uid="{00000000-0005-0000-0000-00001F000000}"/>
    <cellStyle name="Normal 5" xfId="34" xr:uid="{00000000-0005-0000-0000-000020000000}"/>
    <cellStyle name="Normal 6" xfId="35" xr:uid="{00000000-0005-0000-0000-000021000000}"/>
    <cellStyle name="Normal 7" xfId="36" xr:uid="{00000000-0005-0000-0000-000022000000}"/>
    <cellStyle name="Normal 7 2" xfId="37" xr:uid="{00000000-0005-0000-0000-000023000000}"/>
    <cellStyle name="Normal 8" xfId="38" xr:uid="{00000000-0005-0000-0000-000024000000}"/>
    <cellStyle name="Normal 9" xfId="39" xr:uid="{00000000-0005-0000-0000-000025000000}"/>
    <cellStyle name="Normal_Feuil1" xfId="7" xr:uid="{00000000-0005-0000-0000-000026000000}"/>
    <cellStyle name="Result" xfId="40" xr:uid="{00000000-0005-0000-0000-000027000000}"/>
    <cellStyle name="Result2" xfId="41" xr:uid="{00000000-0005-0000-0000-000028000000}"/>
    <cellStyle name="Style 1" xfId="8" xr:uid="{00000000-0005-0000-0000-000029000000}"/>
  </cellStyles>
  <dxfs count="9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theme="0"/>
        </patternFill>
      </fill>
    </dxf>
    <dxf>
      <font>
        <color rgb="FFFF0000"/>
      </font>
      <fill>
        <patternFill>
          <bgColor theme="5" tint="0.59996337778862885"/>
        </patternFill>
      </fill>
    </dxf>
    <dxf>
      <font>
        <color rgb="FF002060"/>
      </font>
      <fill>
        <patternFill>
          <bgColor theme="8" tint="0.59996337778862885"/>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b/>
        <i val="0"/>
        <strike val="0"/>
        <condense val="0"/>
        <extend val="0"/>
        <outline val="0"/>
        <shadow val="0"/>
        <u val="none"/>
        <vertAlign val="baseline"/>
        <sz val="10"/>
        <color rgb="FF000000"/>
        <name val="Calibri"/>
        <scheme val="none"/>
      </font>
      <fill>
        <patternFill patternType="solid">
          <fgColor rgb="FFDBDBDB"/>
          <bgColor rgb="FFDBDBDB"/>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2"/>
        <color rgb="FF000000"/>
        <name val="Calibri"/>
        <scheme val="none"/>
      </font>
      <fill>
        <patternFill patternType="solid">
          <fgColor rgb="FFDBDBDB"/>
          <bgColor rgb="FFDBDBDB"/>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top style="thin">
          <color indexed="64"/>
        </top>
      </border>
    </dxf>
    <dxf>
      <border outline="0">
        <top style="thin">
          <color theme="0"/>
        </top>
        <bottom style="thin">
          <color indexed="64"/>
        </bottom>
      </border>
    </dxf>
    <dxf>
      <border outline="0">
        <bottom style="thin">
          <color theme="0"/>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theme="0"/>
        </left>
        <right style="thin">
          <color theme="0"/>
        </right>
        <top/>
        <bottom/>
      </border>
    </dxf>
  </dxfs>
  <tableStyles count="0" defaultTableStyle="TableStyleMedium2" defaultPivotStyle="PivotStyleLight16"/>
  <colors>
    <mruColors>
      <color rgb="FFFF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2</xdr:col>
      <xdr:colOff>302895</xdr:colOff>
      <xdr:row>5</xdr:row>
      <xdr:rowOff>209550</xdr:rowOff>
    </xdr:from>
    <xdr:to>
      <xdr:col>4</xdr:col>
      <xdr:colOff>2242232</xdr:colOff>
      <xdr:row>6</xdr:row>
      <xdr:rowOff>7620</xdr:rowOff>
    </xdr:to>
    <xdr:sp macro="" textlink="">
      <xdr:nvSpPr>
        <xdr:cNvPr id="2" name="WordArt 1">
          <a:extLst>
            <a:ext uri="{FF2B5EF4-FFF2-40B4-BE49-F238E27FC236}">
              <a16:creationId xmlns:a16="http://schemas.microsoft.com/office/drawing/2014/main" id="{00000000-0008-0000-0200-000002000000}"/>
            </a:ext>
          </a:extLst>
        </xdr:cNvPr>
        <xdr:cNvSpPr>
          <a:spLocks noChangeArrowheads="1" noChangeShapeType="1" noTextEdit="1"/>
        </xdr:cNvSpPr>
      </xdr:nvSpPr>
      <xdr:spPr bwMode="auto">
        <a:xfrm>
          <a:off x="1598295" y="1704975"/>
          <a:ext cx="4530137" cy="807720"/>
        </a:xfrm>
        <a:prstGeom prst="rect">
          <a:avLst/>
        </a:prstGeom>
      </xdr:spPr>
      <xdr:txBody>
        <a:bodyPr wrap="none" fromWordArt="1">
          <a:prstTxWarp prst="textPlain">
            <a:avLst>
              <a:gd name="adj" fmla="val 50000"/>
            </a:avLst>
          </a:prstTxWarp>
        </a:bodyPr>
        <a:lstStyle/>
        <a:p>
          <a:pPr algn="dist" rtl="0">
            <a:buNone/>
          </a:pPr>
          <a:r>
            <a:rPr lang="fr-FR" sz="4000" b="1" kern="10"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Impact"/>
            </a:rPr>
            <a:t>dossier licences</a:t>
          </a:r>
        </a:p>
      </xdr:txBody>
    </xdr:sp>
    <xdr:clientData/>
  </xdr:twoCellAnchor>
  <xdr:twoCellAnchor>
    <xdr:from>
      <xdr:col>6</xdr:col>
      <xdr:colOff>236219</xdr:colOff>
      <xdr:row>5</xdr:row>
      <xdr:rowOff>304800</xdr:rowOff>
    </xdr:from>
    <xdr:to>
      <xdr:col>12</xdr:col>
      <xdr:colOff>188595</xdr:colOff>
      <xdr:row>6</xdr:row>
      <xdr:rowOff>1000125</xdr:rowOff>
    </xdr:to>
    <xdr:sp macro="" textlink="">
      <xdr:nvSpPr>
        <xdr:cNvPr id="3" name="Bulle ronde 2">
          <a:extLst>
            <a:ext uri="{FF2B5EF4-FFF2-40B4-BE49-F238E27FC236}">
              <a16:creationId xmlns:a16="http://schemas.microsoft.com/office/drawing/2014/main" id="{00000000-0008-0000-0200-000003000000}"/>
            </a:ext>
          </a:extLst>
        </xdr:cNvPr>
        <xdr:cNvSpPr/>
      </xdr:nvSpPr>
      <xdr:spPr>
        <a:xfrm>
          <a:off x="7477124" y="1638300"/>
          <a:ext cx="2600326" cy="1704975"/>
        </a:xfrm>
        <a:prstGeom prst="wedgeEllipseCallout">
          <a:avLst>
            <a:gd name="adj1" fmla="val -151433"/>
            <a:gd name="adj2" fmla="val 27194"/>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300"/>
            </a:lnSpc>
          </a:pPr>
          <a:r>
            <a:rPr lang="fr-FR" sz="1200" b="1">
              <a:solidFill>
                <a:srgbClr val="C00000"/>
              </a:solidFill>
            </a:rPr>
            <a:t>Vous devez impérativement indiquer</a:t>
          </a:r>
          <a:r>
            <a:rPr lang="fr-FR" sz="1200" b="1" baseline="0">
              <a:solidFill>
                <a:srgbClr val="C00000"/>
              </a:solidFill>
            </a:rPr>
            <a:t> l'année pour laquelle vous faites votre demande de licence</a:t>
          </a:r>
        </a:p>
        <a:p>
          <a:pPr algn="ctr">
            <a:lnSpc>
              <a:spcPts val="1400"/>
            </a:lnSpc>
          </a:pPr>
          <a:endParaRPr lang="fr-FR" sz="1200" b="1">
            <a:solidFill>
              <a:srgbClr val="C00000"/>
            </a:solidFill>
          </a:endParaRPr>
        </a:p>
      </xdr:txBody>
    </xdr:sp>
    <xdr:clientData/>
  </xdr:twoCellAnchor>
  <xdr:twoCellAnchor>
    <xdr:from>
      <xdr:col>6</xdr:col>
      <xdr:colOff>407670</xdr:colOff>
      <xdr:row>2</xdr:row>
      <xdr:rowOff>38100</xdr:rowOff>
    </xdr:from>
    <xdr:to>
      <xdr:col>11</xdr:col>
      <xdr:colOff>584837</xdr:colOff>
      <xdr:row>4</xdr:row>
      <xdr:rowOff>276225</xdr:rowOff>
    </xdr:to>
    <xdr:sp macro="" textlink="">
      <xdr:nvSpPr>
        <xdr:cNvPr id="8" name="Rectangle à coins arrondis 7">
          <a:extLst>
            <a:ext uri="{FF2B5EF4-FFF2-40B4-BE49-F238E27FC236}">
              <a16:creationId xmlns:a16="http://schemas.microsoft.com/office/drawing/2014/main" id="{00000000-0008-0000-0200-000008000000}"/>
            </a:ext>
          </a:extLst>
        </xdr:cNvPr>
        <xdr:cNvSpPr/>
      </xdr:nvSpPr>
      <xdr:spPr>
        <a:xfrm>
          <a:off x="7648575" y="628650"/>
          <a:ext cx="2057400" cy="781050"/>
        </a:xfrm>
        <a:prstGeom prst="round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b="1">
              <a:solidFill>
                <a:sysClr val="windowText" lastClr="000000"/>
              </a:solidFill>
            </a:rPr>
            <a:t>N° de Club à</a:t>
          </a:r>
          <a:r>
            <a:rPr lang="fr-FR" sz="1400" b="1" baseline="0">
              <a:solidFill>
                <a:sysClr val="windowText" lastClr="000000"/>
              </a:solidFill>
            </a:rPr>
            <a:t> renseigner</a:t>
          </a:r>
        </a:p>
        <a:p>
          <a:pPr algn="ctr"/>
          <a:r>
            <a:rPr lang="fr-FR" sz="1400" b="1" baseline="0">
              <a:solidFill>
                <a:sysClr val="windowText" lastClr="000000"/>
              </a:solidFill>
            </a:rPr>
            <a:t>OBIGATOIREMENT</a:t>
          </a:r>
        </a:p>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27</xdr:row>
          <xdr:rowOff>228600</xdr:rowOff>
        </xdr:from>
        <xdr:to>
          <xdr:col>9</xdr:col>
          <xdr:colOff>304800</xdr:colOff>
          <xdr:row>29</xdr:row>
          <xdr:rowOff>28575</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4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666750</xdr:colOff>
          <xdr:row>29</xdr:row>
          <xdr:rowOff>142875</xdr:rowOff>
        </xdr:from>
        <xdr:to>
          <xdr:col>1</xdr:col>
          <xdr:colOff>66675</xdr:colOff>
          <xdr:row>30</xdr:row>
          <xdr:rowOff>209550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4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38100</xdr:rowOff>
        </xdr:from>
        <xdr:to>
          <xdr:col>9</xdr:col>
          <xdr:colOff>304800</xdr:colOff>
          <xdr:row>32</xdr:row>
          <xdr:rowOff>114300</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4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85725</xdr:rowOff>
        </xdr:from>
        <xdr:to>
          <xdr:col>9</xdr:col>
          <xdr:colOff>304800</xdr:colOff>
          <xdr:row>30</xdr:row>
          <xdr:rowOff>161925</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4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34</xdr:row>
          <xdr:rowOff>9525</xdr:rowOff>
        </xdr:from>
        <xdr:to>
          <xdr:col>0</xdr:col>
          <xdr:colOff>876300</xdr:colOff>
          <xdr:row>34</xdr:row>
          <xdr:rowOff>209550</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4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1209675</xdr:colOff>
          <xdr:row>35</xdr:row>
          <xdr:rowOff>0</xdr:rowOff>
        </xdr:from>
        <xdr:to>
          <xdr:col>4</xdr:col>
          <xdr:colOff>1400175</xdr:colOff>
          <xdr:row>36</xdr:row>
          <xdr:rowOff>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4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36</xdr:row>
          <xdr:rowOff>9525</xdr:rowOff>
        </xdr:from>
        <xdr:to>
          <xdr:col>0</xdr:col>
          <xdr:colOff>876300</xdr:colOff>
          <xdr:row>37</xdr:row>
          <xdr:rowOff>47625</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4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26</xdr:row>
          <xdr:rowOff>9525</xdr:rowOff>
        </xdr:from>
        <xdr:to>
          <xdr:col>0</xdr:col>
          <xdr:colOff>876300</xdr:colOff>
          <xdr:row>26</xdr:row>
          <xdr:rowOff>209550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4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27</xdr:row>
          <xdr:rowOff>9525</xdr:rowOff>
        </xdr:from>
        <xdr:to>
          <xdr:col>0</xdr:col>
          <xdr:colOff>876300</xdr:colOff>
          <xdr:row>27</xdr:row>
          <xdr:rowOff>209550</xdr:rowOff>
        </xdr:to>
        <xdr:sp macro="" textlink="">
          <xdr:nvSpPr>
            <xdr:cNvPr id="3254" name="Check Box 182" hidden="1">
              <a:extLst>
                <a:ext uri="{63B3BB69-23CF-44E3-9099-C40C66FF867C}">
                  <a14:compatExt spid="_x0000_s3254"/>
                </a:ext>
                <a:ext uri="{FF2B5EF4-FFF2-40B4-BE49-F238E27FC236}">
                  <a16:creationId xmlns:a16="http://schemas.microsoft.com/office/drawing/2014/main" id="{00000000-0008-0000-04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30</xdr:row>
          <xdr:rowOff>9525</xdr:rowOff>
        </xdr:from>
        <xdr:to>
          <xdr:col>0</xdr:col>
          <xdr:colOff>876300</xdr:colOff>
          <xdr:row>30</xdr:row>
          <xdr:rowOff>209550</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4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31</xdr:row>
          <xdr:rowOff>9525</xdr:rowOff>
        </xdr:from>
        <xdr:to>
          <xdr:col>0</xdr:col>
          <xdr:colOff>876300</xdr:colOff>
          <xdr:row>32</xdr:row>
          <xdr:rowOff>47625</xdr:rowOff>
        </xdr:to>
        <xdr:sp macro="" textlink="">
          <xdr:nvSpPr>
            <xdr:cNvPr id="3256" name="Check Box 184" hidden="1">
              <a:extLst>
                <a:ext uri="{63B3BB69-23CF-44E3-9099-C40C66FF867C}">
                  <a14:compatExt spid="_x0000_s3256"/>
                </a:ext>
                <a:ext uri="{FF2B5EF4-FFF2-40B4-BE49-F238E27FC236}">
                  <a16:creationId xmlns:a16="http://schemas.microsoft.com/office/drawing/2014/main" id="{00000000-0008-0000-04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1190625</xdr:colOff>
      <xdr:row>12</xdr:row>
      <xdr:rowOff>200024</xdr:rowOff>
    </xdr:from>
    <xdr:to>
      <xdr:col>3</xdr:col>
      <xdr:colOff>1390650</xdr:colOff>
      <xdr:row>13</xdr:row>
      <xdr:rowOff>200024</xdr:rowOff>
    </xdr:to>
    <xdr:sp macro="" textlink="">
      <xdr:nvSpPr>
        <xdr:cNvPr id="7" name="Rectangle 6">
          <a:extLst>
            <a:ext uri="{FF2B5EF4-FFF2-40B4-BE49-F238E27FC236}">
              <a16:creationId xmlns:a16="http://schemas.microsoft.com/office/drawing/2014/main" id="{00000000-0008-0000-0500-000007000000}"/>
            </a:ext>
          </a:extLst>
        </xdr:cNvPr>
        <xdr:cNvSpPr/>
      </xdr:nvSpPr>
      <xdr:spPr>
        <a:xfrm>
          <a:off x="4248150" y="2905124"/>
          <a:ext cx="200025" cy="2000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0</xdr:col>
          <xdr:colOff>676275</xdr:colOff>
          <xdr:row>23</xdr:row>
          <xdr:rowOff>9525</xdr:rowOff>
        </xdr:from>
        <xdr:to>
          <xdr:col>0</xdr:col>
          <xdr:colOff>866775</xdr:colOff>
          <xdr:row>23</xdr:row>
          <xdr:rowOff>200025</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5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24</xdr:row>
          <xdr:rowOff>0</xdr:rowOff>
        </xdr:from>
        <xdr:to>
          <xdr:col>5</xdr:col>
          <xdr:colOff>742950</xdr:colOff>
          <xdr:row>24</xdr:row>
          <xdr:rowOff>190500</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5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25</xdr:row>
          <xdr:rowOff>9525</xdr:rowOff>
        </xdr:from>
        <xdr:to>
          <xdr:col>0</xdr:col>
          <xdr:colOff>866775</xdr:colOff>
          <xdr:row>25</xdr:row>
          <xdr:rowOff>200025</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5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15</xdr:row>
          <xdr:rowOff>9525</xdr:rowOff>
        </xdr:from>
        <xdr:to>
          <xdr:col>0</xdr:col>
          <xdr:colOff>866775</xdr:colOff>
          <xdr:row>15</xdr:row>
          <xdr:rowOff>200025</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5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847725</xdr:colOff>
          <xdr:row>13</xdr:row>
          <xdr:rowOff>9525</xdr:rowOff>
        </xdr:from>
        <xdr:to>
          <xdr:col>2</xdr:col>
          <xdr:colOff>1038225</xdr:colOff>
          <xdr:row>14</xdr:row>
          <xdr:rowOff>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5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13</xdr:row>
          <xdr:rowOff>19050</xdr:rowOff>
        </xdr:from>
        <xdr:to>
          <xdr:col>2</xdr:col>
          <xdr:colOff>0</xdr:colOff>
          <xdr:row>14</xdr:row>
          <xdr:rowOff>9525</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5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xdr:row>
          <xdr:rowOff>9525</xdr:rowOff>
        </xdr:from>
        <xdr:to>
          <xdr:col>4</xdr:col>
          <xdr:colOff>371475</xdr:colOff>
          <xdr:row>14</xdr:row>
          <xdr:rowOff>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5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16</xdr:row>
          <xdr:rowOff>9525</xdr:rowOff>
        </xdr:from>
        <xdr:to>
          <xdr:col>0</xdr:col>
          <xdr:colOff>866775</xdr:colOff>
          <xdr:row>16</xdr:row>
          <xdr:rowOff>200025</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5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19</xdr:row>
          <xdr:rowOff>9525</xdr:rowOff>
        </xdr:from>
        <xdr:to>
          <xdr:col>0</xdr:col>
          <xdr:colOff>866775</xdr:colOff>
          <xdr:row>19</xdr:row>
          <xdr:rowOff>200025</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5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20</xdr:row>
          <xdr:rowOff>9525</xdr:rowOff>
        </xdr:from>
        <xdr:to>
          <xdr:col>0</xdr:col>
          <xdr:colOff>866775</xdr:colOff>
          <xdr:row>20</xdr:row>
          <xdr:rowOff>200025</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5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800100</xdr:colOff>
      <xdr:row>39</xdr:row>
      <xdr:rowOff>167256</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0" y="0"/>
          <a:ext cx="5372100" cy="7596756"/>
        </a:xfrm>
        <a:prstGeom prst="rect">
          <a:avLst/>
        </a:prstGeom>
      </xdr:spPr>
    </xdr:pic>
    <xdr:clientData/>
  </xdr:twoCellAnchor>
  <xdr:twoCellAnchor editAs="oneCell">
    <xdr:from>
      <xdr:col>0</xdr:col>
      <xdr:colOff>28575</xdr:colOff>
      <xdr:row>50</xdr:row>
      <xdr:rowOff>25988</xdr:rowOff>
    </xdr:from>
    <xdr:to>
      <xdr:col>6</xdr:col>
      <xdr:colOff>742950</xdr:colOff>
      <xdr:row>89</xdr:row>
      <xdr:rowOff>72021</xdr:rowOff>
    </xdr:to>
    <xdr:pic>
      <xdr:nvPicPr>
        <xdr:cNvPr id="3" name="Imag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stretch>
          <a:fillRect/>
        </a:stretch>
      </xdr:blipFill>
      <xdr:spPr>
        <a:xfrm>
          <a:off x="28575" y="9550988"/>
          <a:ext cx="5286375" cy="74755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47624</xdr:rowOff>
    </xdr:from>
    <xdr:to>
      <xdr:col>8</xdr:col>
      <xdr:colOff>666750</xdr:colOff>
      <xdr:row>52</xdr:row>
      <xdr:rowOff>152399</xdr:rowOff>
    </xdr:to>
    <xdr:pic>
      <xdr:nvPicPr>
        <xdr:cNvPr id="3" name="Image 2">
          <a:extLst>
            <a:ext uri="{FF2B5EF4-FFF2-40B4-BE49-F238E27FC236}">
              <a16:creationId xmlns:a16="http://schemas.microsoft.com/office/drawing/2014/main" id="{6F4EEA5B-5C31-9E88-791B-F177E936A0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47624"/>
          <a:ext cx="6762749" cy="10010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196849</xdr:colOff>
      <xdr:row>25</xdr:row>
      <xdr:rowOff>60325</xdr:rowOff>
    </xdr:from>
    <xdr:to>
      <xdr:col>15</xdr:col>
      <xdr:colOff>21840</xdr:colOff>
      <xdr:row>32</xdr:row>
      <xdr:rowOff>183419</xdr:rowOff>
    </xdr:to>
    <xdr:pic>
      <xdr:nvPicPr>
        <xdr:cNvPr id="3" name="Image 2" descr="Sécurité sociale et voyage, je fais quoi? - Blog voyage femme sol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8849" y="5277908"/>
          <a:ext cx="3497408" cy="2345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85725</xdr:colOff>
      <xdr:row>0</xdr:row>
      <xdr:rowOff>47621</xdr:rowOff>
    </xdr:from>
    <xdr:ext cx="739310" cy="866778"/>
    <xdr:pic>
      <xdr:nvPicPr>
        <xdr:cNvPr id="2" name="Imag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cstate="print"/>
        <a:stretch>
          <a:fillRect/>
        </a:stretch>
      </xdr:blipFill>
      <xdr:spPr>
        <a:xfrm>
          <a:off x="847725" y="47621"/>
          <a:ext cx="739310" cy="866778"/>
        </a:xfrm>
        <a:prstGeom prst="rect">
          <a:avLst/>
        </a:prstGeom>
        <a:noFill/>
        <a:ln cap="flat">
          <a:noFill/>
        </a:ln>
      </xdr:spPr>
    </xdr:pic>
    <xdr:clientData/>
  </xdr:oneCellAnchor>
  <xdr:twoCellAnchor>
    <xdr:from>
      <xdr:col>14</xdr:col>
      <xdr:colOff>141817</xdr:colOff>
      <xdr:row>24</xdr:row>
      <xdr:rowOff>254000</xdr:rowOff>
    </xdr:from>
    <xdr:to>
      <xdr:col>14</xdr:col>
      <xdr:colOff>613833</xdr:colOff>
      <xdr:row>30</xdr:row>
      <xdr:rowOff>133349</xdr:rowOff>
    </xdr:to>
    <xdr:cxnSp macro="">
      <xdr:nvCxnSpPr>
        <xdr:cNvPr id="4" name="Connecteur droit avec flèche 3">
          <a:extLst>
            <a:ext uri="{FF2B5EF4-FFF2-40B4-BE49-F238E27FC236}">
              <a16:creationId xmlns:a16="http://schemas.microsoft.com/office/drawing/2014/main" id="{00000000-0008-0000-0800-000004000000}"/>
            </a:ext>
          </a:extLst>
        </xdr:cNvPr>
        <xdr:cNvCxnSpPr/>
      </xdr:nvCxnSpPr>
      <xdr:spPr>
        <a:xfrm flipH="1">
          <a:off x="10238317" y="5196417"/>
          <a:ext cx="472016" cy="173143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1440391</xdr:colOff>
      <xdr:row>30</xdr:row>
      <xdr:rowOff>220664</xdr:rowOff>
    </xdr:from>
    <xdr:to>
      <xdr:col>14</xdr:col>
      <xdr:colOff>338667</xdr:colOff>
      <xdr:row>31</xdr:row>
      <xdr:rowOff>119063</xdr:rowOff>
    </xdr:to>
    <xdr:sp macro="" textlink="">
      <xdr:nvSpPr>
        <xdr:cNvPr id="5" name="Ellipse 4">
          <a:extLst>
            <a:ext uri="{FF2B5EF4-FFF2-40B4-BE49-F238E27FC236}">
              <a16:creationId xmlns:a16="http://schemas.microsoft.com/office/drawing/2014/main" id="{00000000-0008-0000-0800-000005000000}"/>
            </a:ext>
          </a:extLst>
        </xdr:cNvPr>
        <xdr:cNvSpPr/>
      </xdr:nvSpPr>
      <xdr:spPr>
        <a:xfrm rot="5400000">
          <a:off x="10094913" y="6943725"/>
          <a:ext cx="268816" cy="411693"/>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15</xdr:col>
      <xdr:colOff>142875</xdr:colOff>
      <xdr:row>11</xdr:row>
      <xdr:rowOff>148166</xdr:rowOff>
    </xdr:from>
    <xdr:to>
      <xdr:col>15</xdr:col>
      <xdr:colOff>529166</xdr:colOff>
      <xdr:row>11</xdr:row>
      <xdr:rowOff>152400</xdr:rowOff>
    </xdr:to>
    <xdr:cxnSp macro="">
      <xdr:nvCxnSpPr>
        <xdr:cNvPr id="24" name="Connecteur droit avec flèche 23">
          <a:extLst>
            <a:ext uri="{FF2B5EF4-FFF2-40B4-BE49-F238E27FC236}">
              <a16:creationId xmlns:a16="http://schemas.microsoft.com/office/drawing/2014/main" id="{00000000-0008-0000-0800-000018000000}"/>
            </a:ext>
          </a:extLst>
        </xdr:cNvPr>
        <xdr:cNvCxnSpPr/>
      </xdr:nvCxnSpPr>
      <xdr:spPr>
        <a:xfrm flipH="1">
          <a:off x="12197292" y="2360083"/>
          <a:ext cx="386291" cy="4234"/>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fPrintsWithSheet="0"/>
  </xdr:twoCellAnchor>
  <xdr:oneCellAnchor>
    <xdr:from>
      <xdr:col>15</xdr:col>
      <xdr:colOff>556683</xdr:colOff>
      <xdr:row>10</xdr:row>
      <xdr:rowOff>94192</xdr:rowOff>
    </xdr:from>
    <xdr:ext cx="1162050" cy="436786"/>
    <xdr:sp macro="" textlink="">
      <xdr:nvSpPr>
        <xdr:cNvPr id="26" name="ZoneTexte 25">
          <a:extLst>
            <a:ext uri="{FF2B5EF4-FFF2-40B4-BE49-F238E27FC236}">
              <a16:creationId xmlns:a16="http://schemas.microsoft.com/office/drawing/2014/main" id="{00000000-0008-0000-0800-00001A000000}"/>
            </a:ext>
          </a:extLst>
        </xdr:cNvPr>
        <xdr:cNvSpPr txBox="1"/>
      </xdr:nvSpPr>
      <xdr:spPr>
        <a:xfrm>
          <a:off x="12611100" y="2115609"/>
          <a:ext cx="1162050" cy="43678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fr-FR" sz="1100" b="1">
              <a:solidFill>
                <a:schemeClr val="accent1">
                  <a:lumMod val="50000"/>
                </a:schemeClr>
              </a:solidFill>
            </a:rPr>
            <a:t>A remplir dans sa totalité</a:t>
          </a:r>
        </a:p>
      </xdr:txBody>
    </xdr:sp>
    <xdr:clientData fPrintsWithSheet="0"/>
  </xdr:oneCellAnchor>
  <xdr:twoCellAnchor>
    <xdr:from>
      <xdr:col>15</xdr:col>
      <xdr:colOff>137583</xdr:colOff>
      <xdr:row>6</xdr:row>
      <xdr:rowOff>232833</xdr:rowOff>
    </xdr:from>
    <xdr:to>
      <xdr:col>15</xdr:col>
      <xdr:colOff>148166</xdr:colOff>
      <xdr:row>19</xdr:row>
      <xdr:rowOff>148166</xdr:rowOff>
    </xdr:to>
    <xdr:cxnSp macro="">
      <xdr:nvCxnSpPr>
        <xdr:cNvPr id="33" name="Connecteur droit avec flèche 32">
          <a:extLst>
            <a:ext uri="{FF2B5EF4-FFF2-40B4-BE49-F238E27FC236}">
              <a16:creationId xmlns:a16="http://schemas.microsoft.com/office/drawing/2014/main" id="{00000000-0008-0000-0800-000021000000}"/>
            </a:ext>
          </a:extLst>
        </xdr:cNvPr>
        <xdr:cNvCxnSpPr/>
      </xdr:nvCxnSpPr>
      <xdr:spPr>
        <a:xfrm>
          <a:off x="12192000" y="1449916"/>
          <a:ext cx="10583" cy="2434167"/>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9525</xdr:colOff>
          <xdr:row>24</xdr:row>
          <xdr:rowOff>47625</xdr:rowOff>
        </xdr:from>
        <xdr:to>
          <xdr:col>1</xdr:col>
          <xdr:colOff>323850</xdr:colOff>
          <xdr:row>25</xdr:row>
          <xdr:rowOff>438150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8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19050</xdr:rowOff>
        </xdr:from>
        <xdr:to>
          <xdr:col>1</xdr:col>
          <xdr:colOff>314325</xdr:colOff>
          <xdr:row>26</xdr:row>
          <xdr:rowOff>257175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8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171450</xdr:rowOff>
        </xdr:from>
        <xdr:to>
          <xdr:col>1</xdr:col>
          <xdr:colOff>304800</xdr:colOff>
          <xdr:row>37</xdr:row>
          <xdr:rowOff>200025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8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37</xdr:row>
          <xdr:rowOff>514350</xdr:rowOff>
        </xdr:from>
        <xdr:to>
          <xdr:col>5</xdr:col>
          <xdr:colOff>933450</xdr:colOff>
          <xdr:row>38</xdr:row>
          <xdr:rowOff>161925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8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76200</xdr:rowOff>
        </xdr:from>
        <xdr:to>
          <xdr:col>1</xdr:col>
          <xdr:colOff>304800</xdr:colOff>
          <xdr:row>39</xdr:row>
          <xdr:rowOff>266700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8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22</xdr:row>
          <xdr:rowOff>114300</xdr:rowOff>
        </xdr:from>
        <xdr:to>
          <xdr:col>5</xdr:col>
          <xdr:colOff>723900</xdr:colOff>
          <xdr:row>22</xdr:row>
          <xdr:rowOff>352425</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8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285750</xdr:rowOff>
        </xdr:from>
        <xdr:to>
          <xdr:col>1</xdr:col>
          <xdr:colOff>304800</xdr:colOff>
          <xdr:row>40</xdr:row>
          <xdr:rowOff>276225</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8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xdr:row>
          <xdr:rowOff>180975</xdr:rowOff>
        </xdr:from>
        <xdr:to>
          <xdr:col>2</xdr:col>
          <xdr:colOff>76200</xdr:colOff>
          <xdr:row>19</xdr:row>
          <xdr:rowOff>38100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8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359833</xdr:colOff>
      <xdr:row>2</xdr:row>
      <xdr:rowOff>222249</xdr:rowOff>
    </xdr:from>
    <xdr:to>
      <xdr:col>15</xdr:col>
      <xdr:colOff>359833</xdr:colOff>
      <xdr:row>7</xdr:row>
      <xdr:rowOff>21166</xdr:rowOff>
    </xdr:to>
    <xdr:cxnSp macro="">
      <xdr:nvCxnSpPr>
        <xdr:cNvPr id="12" name="Connecteur droit avec flèche 11">
          <a:extLst>
            <a:ext uri="{FF2B5EF4-FFF2-40B4-BE49-F238E27FC236}">
              <a16:creationId xmlns:a16="http://schemas.microsoft.com/office/drawing/2014/main" id="{CF56B93D-F4D9-4C64-9B7F-93CE3CCA555B}"/>
            </a:ext>
          </a:extLst>
        </xdr:cNvPr>
        <xdr:cNvCxnSpPr/>
      </xdr:nvCxnSpPr>
      <xdr:spPr>
        <a:xfrm>
          <a:off x="12414250" y="465666"/>
          <a:ext cx="0" cy="1005417"/>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381000</xdr:colOff>
      <xdr:row>4</xdr:row>
      <xdr:rowOff>74083</xdr:rowOff>
    </xdr:from>
    <xdr:ext cx="1162050" cy="264560"/>
    <xdr:sp macro="" textlink="">
      <xdr:nvSpPr>
        <xdr:cNvPr id="17" name="ZoneTexte 16">
          <a:extLst>
            <a:ext uri="{FF2B5EF4-FFF2-40B4-BE49-F238E27FC236}">
              <a16:creationId xmlns:a16="http://schemas.microsoft.com/office/drawing/2014/main" id="{691C831E-CE80-41ED-BF10-EDBEBE4ACD2A}"/>
            </a:ext>
          </a:extLst>
        </xdr:cNvPr>
        <xdr:cNvSpPr txBox="1"/>
      </xdr:nvSpPr>
      <xdr:spPr>
        <a:xfrm>
          <a:off x="12435417" y="804333"/>
          <a:ext cx="1162050"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fr-FR" sz="1100" b="1">
              <a:solidFill>
                <a:schemeClr val="accent1">
                  <a:lumMod val="50000"/>
                </a:schemeClr>
              </a:solidFill>
            </a:rPr>
            <a:t>Liste</a:t>
          </a:r>
          <a:r>
            <a:rPr lang="fr-FR" sz="1100" b="1" baseline="0">
              <a:solidFill>
                <a:schemeClr val="accent1">
                  <a:lumMod val="50000"/>
                </a:schemeClr>
              </a:solidFill>
            </a:rPr>
            <a:t> déroulante</a:t>
          </a:r>
          <a:endParaRPr lang="fr-FR" sz="1100" b="1">
            <a:solidFill>
              <a:schemeClr val="accent1">
                <a:lumMod val="50000"/>
              </a:schemeClr>
            </a:solidFill>
          </a:endParaRPr>
        </a:p>
      </xdr:txBody>
    </xdr:sp>
    <xdr:clientData fPrintsWithSheet="0"/>
  </xdr:oneCellAnchor>
  <xdr:oneCellAnchor>
    <xdr:from>
      <xdr:col>15</xdr:col>
      <xdr:colOff>571499</xdr:colOff>
      <xdr:row>19</xdr:row>
      <xdr:rowOff>169333</xdr:rowOff>
    </xdr:from>
    <xdr:ext cx="1471083" cy="476250"/>
    <xdr:sp macro="" textlink="">
      <xdr:nvSpPr>
        <xdr:cNvPr id="20" name="ZoneTexte 19">
          <a:extLst>
            <a:ext uri="{FF2B5EF4-FFF2-40B4-BE49-F238E27FC236}">
              <a16:creationId xmlns:a16="http://schemas.microsoft.com/office/drawing/2014/main" id="{55279B5B-C008-400F-B7C2-41757C8ADFE3}"/>
            </a:ext>
          </a:extLst>
        </xdr:cNvPr>
        <xdr:cNvSpPr txBox="1"/>
      </xdr:nvSpPr>
      <xdr:spPr>
        <a:xfrm>
          <a:off x="12625916" y="3905250"/>
          <a:ext cx="1471083" cy="47625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fr-FR" sz="1100" b="1">
              <a:solidFill>
                <a:schemeClr val="accent1">
                  <a:lumMod val="50000"/>
                </a:schemeClr>
              </a:solidFill>
            </a:rPr>
            <a:t>A remplir si</a:t>
          </a:r>
          <a:r>
            <a:rPr lang="fr-FR" sz="1100" b="1" baseline="0">
              <a:solidFill>
                <a:schemeClr val="accent1">
                  <a:lumMod val="50000"/>
                </a:schemeClr>
              </a:solidFill>
            </a:rPr>
            <a:t> le licencié est mineur</a:t>
          </a:r>
          <a:endParaRPr lang="fr-FR" sz="1100" b="1">
            <a:solidFill>
              <a:schemeClr val="accent1">
                <a:lumMod val="50000"/>
              </a:schemeClr>
            </a:solidFill>
          </a:endParaRPr>
        </a:p>
      </xdr:txBody>
    </xdr:sp>
    <xdr:clientData fPrintsWithSheet="0"/>
  </xdr:oneCellAnchor>
  <xdr:twoCellAnchor>
    <xdr:from>
      <xdr:col>15</xdr:col>
      <xdr:colOff>52916</xdr:colOff>
      <xdr:row>20</xdr:row>
      <xdr:rowOff>105833</xdr:rowOff>
    </xdr:from>
    <xdr:to>
      <xdr:col>15</xdr:col>
      <xdr:colOff>571499</xdr:colOff>
      <xdr:row>21</xdr:row>
      <xdr:rowOff>15875</xdr:rowOff>
    </xdr:to>
    <xdr:cxnSp macro="">
      <xdr:nvCxnSpPr>
        <xdr:cNvPr id="22" name="Connecteur droit avec flèche 21">
          <a:extLst>
            <a:ext uri="{FF2B5EF4-FFF2-40B4-BE49-F238E27FC236}">
              <a16:creationId xmlns:a16="http://schemas.microsoft.com/office/drawing/2014/main" id="{4838CA4F-01A4-45D3-9EC5-A5D19618AF9A}"/>
            </a:ext>
          </a:extLst>
        </xdr:cNvPr>
        <xdr:cNvCxnSpPr>
          <a:endCxn id="20" idx="1"/>
        </xdr:cNvCxnSpPr>
      </xdr:nvCxnSpPr>
      <xdr:spPr>
        <a:xfrm>
          <a:off x="12107333" y="4032250"/>
          <a:ext cx="518583" cy="111125"/>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52916</xdr:colOff>
      <xdr:row>21</xdr:row>
      <xdr:rowOff>15875</xdr:rowOff>
    </xdr:from>
    <xdr:to>
      <xdr:col>15</xdr:col>
      <xdr:colOff>592665</xdr:colOff>
      <xdr:row>21</xdr:row>
      <xdr:rowOff>105833</xdr:rowOff>
    </xdr:to>
    <xdr:cxnSp macro="">
      <xdr:nvCxnSpPr>
        <xdr:cNvPr id="27" name="Connecteur droit avec flèche 26">
          <a:extLst>
            <a:ext uri="{FF2B5EF4-FFF2-40B4-BE49-F238E27FC236}">
              <a16:creationId xmlns:a16="http://schemas.microsoft.com/office/drawing/2014/main" id="{AA218A59-E028-490C-8ED7-049759DE07F9}"/>
            </a:ext>
          </a:extLst>
        </xdr:cNvPr>
        <xdr:cNvCxnSpPr/>
      </xdr:nvCxnSpPr>
      <xdr:spPr>
        <a:xfrm flipV="1">
          <a:off x="12107333" y="4143375"/>
          <a:ext cx="539749" cy="89958"/>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219075</xdr:colOff>
          <xdr:row>4</xdr:row>
          <xdr:rowOff>95250</xdr:rowOff>
        </xdr:from>
        <xdr:to>
          <xdr:col>18</xdr:col>
          <xdr:colOff>95250</xdr:colOff>
          <xdr:row>7</xdr:row>
          <xdr:rowOff>171450</xdr:rowOff>
        </xdr:to>
        <xdr:sp macro="" textlink="">
          <xdr:nvSpPr>
            <xdr:cNvPr id="7169" name="CommandButton1" hidden="1">
              <a:extLst>
                <a:ext uri="{63B3BB69-23CF-44E3-9099-C40C66FF867C}">
                  <a14:compatExt spid="_x0000_s7169"/>
                </a:ext>
                <a:ext uri="{FF2B5EF4-FFF2-40B4-BE49-F238E27FC236}">
                  <a16:creationId xmlns:a16="http://schemas.microsoft.com/office/drawing/2014/main" id="{00000000-0008-0000-09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12</xdr:col>
      <xdr:colOff>257175</xdr:colOff>
      <xdr:row>4</xdr:row>
      <xdr:rowOff>104775</xdr:rowOff>
    </xdr:from>
    <xdr:to>
      <xdr:col>18</xdr:col>
      <xdr:colOff>85725</xdr:colOff>
      <xdr:row>7</xdr:row>
      <xdr:rowOff>152400</xdr:rowOff>
    </xdr:to>
    <xdr:sp macro="[0]!Bouton1_Cliquer" textlink="">
      <xdr:nvSpPr>
        <xdr:cNvPr id="2" name="Rectangle 1">
          <a:extLst>
            <a:ext uri="{FF2B5EF4-FFF2-40B4-BE49-F238E27FC236}">
              <a16:creationId xmlns:a16="http://schemas.microsoft.com/office/drawing/2014/main" id="{77AB26DA-390B-6A7F-6C20-41A479A206AF}"/>
            </a:ext>
          </a:extLst>
        </xdr:cNvPr>
        <xdr:cNvSpPr/>
      </xdr:nvSpPr>
      <xdr:spPr>
        <a:xfrm>
          <a:off x="6819900" y="723900"/>
          <a:ext cx="2762250" cy="628650"/>
        </a:xfrm>
        <a:prstGeom prst="rect">
          <a:avLst/>
        </a:prstGeom>
        <a:solidFill>
          <a:schemeClr val="accent1">
            <a:alpha val="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2400"/>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727709</xdr:colOff>
      <xdr:row>21</xdr:row>
      <xdr:rowOff>104775</xdr:rowOff>
    </xdr:from>
    <xdr:to>
      <xdr:col>14</xdr:col>
      <xdr:colOff>672470</xdr:colOff>
      <xdr:row>38</xdr:row>
      <xdr:rowOff>47624</xdr:rowOff>
    </xdr:to>
    <xdr:sp macro="" textlink="">
      <xdr:nvSpPr>
        <xdr:cNvPr id="3" name="Rectangle à coins arrondis 2">
          <a:extLst>
            <a:ext uri="{FF2B5EF4-FFF2-40B4-BE49-F238E27FC236}">
              <a16:creationId xmlns:a16="http://schemas.microsoft.com/office/drawing/2014/main" id="{00000000-0008-0000-0A00-000003000000}"/>
            </a:ext>
          </a:extLst>
        </xdr:cNvPr>
        <xdr:cNvSpPr/>
      </xdr:nvSpPr>
      <xdr:spPr>
        <a:xfrm>
          <a:off x="7734299" y="7515225"/>
          <a:ext cx="2238375" cy="2943224"/>
        </a:xfrm>
        <a:prstGeom prst="wedgeRoundRectCallout">
          <a:avLst>
            <a:gd name="adj1" fmla="val -128493"/>
            <a:gd name="adj2" fmla="val 42581"/>
            <a:gd name="adj3" fmla="val 16667"/>
          </a:avLst>
        </a:prstGeom>
        <a:scene3d>
          <a:camera prst="orthographicFront"/>
          <a:lightRig rig="threePt" dir="t"/>
        </a:scene3d>
        <a:sp3d>
          <a:bevelT w="139700" h="139700" prst="divo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fr-FR" sz="1100"/>
            <a:t>Veuillez nous indiquer si vous souhaitez que vos licences vous soit envoyées par courrier (à vos frais) ou si vous souhaitez venir les retirer au comité.</a:t>
          </a:r>
        </a:p>
        <a:p>
          <a:pPr algn="l"/>
          <a:endParaRPr lang="fr-FR" sz="1100"/>
        </a:p>
        <a:p>
          <a:pPr algn="l"/>
          <a:r>
            <a:rPr lang="fr-FR" sz="1100"/>
            <a:t>PS :</a:t>
          </a:r>
          <a:r>
            <a:rPr lang="fr-FR" sz="1100" baseline="0"/>
            <a:t> En l'absence de réponse nous vous les ferons parvenir par courrier à vos frais.</a:t>
          </a:r>
        </a:p>
        <a:p>
          <a:pPr algn="l"/>
          <a:endParaRPr lang="fr-FR" sz="1100"/>
        </a:p>
      </xdr:txBody>
    </xdr:sp>
    <xdr:clientData fPrintsWithSheet="0"/>
  </xdr:twoCellAnchor>
  <mc:AlternateContent xmlns:mc="http://schemas.openxmlformats.org/markup-compatibility/2006">
    <mc:Choice xmlns:a14="http://schemas.microsoft.com/office/drawing/2010/main" Requires="a14">
      <xdr:twoCellAnchor editAs="oneCell">
        <xdr:from>
          <xdr:col>2</xdr:col>
          <xdr:colOff>1428750</xdr:colOff>
          <xdr:row>29</xdr:row>
          <xdr:rowOff>9525</xdr:rowOff>
        </xdr:from>
        <xdr:to>
          <xdr:col>2</xdr:col>
          <xdr:colOff>1733550</xdr:colOff>
          <xdr:row>30</xdr:row>
          <xdr:rowOff>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A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29</xdr:row>
          <xdr:rowOff>28575</xdr:rowOff>
        </xdr:from>
        <xdr:to>
          <xdr:col>6</xdr:col>
          <xdr:colOff>85725</xdr:colOff>
          <xdr:row>30</xdr:row>
          <xdr:rowOff>19050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A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29</xdr:row>
          <xdr:rowOff>28575</xdr:rowOff>
        </xdr:from>
        <xdr:to>
          <xdr:col>4</xdr:col>
          <xdr:colOff>238125</xdr:colOff>
          <xdr:row>30</xdr:row>
          <xdr:rowOff>19050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A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35</xdr:row>
          <xdr:rowOff>38100</xdr:rowOff>
        </xdr:from>
        <xdr:to>
          <xdr:col>4</xdr:col>
          <xdr:colOff>676275</xdr:colOff>
          <xdr:row>37</xdr:row>
          <xdr:rowOff>9525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A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38100</xdr:rowOff>
        </xdr:from>
        <xdr:to>
          <xdr:col>7</xdr:col>
          <xdr:colOff>323850</xdr:colOff>
          <xdr:row>37</xdr:row>
          <xdr:rowOff>9525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A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C70" totalsRowShown="0" headerRowDxfId="95" headerRowBorderDxfId="94" tableBorderDxfId="93" totalsRowBorderDxfId="92" headerRowCellStyle="Normal 2 2">
  <autoFilter ref="A1:C70" xr:uid="{00000000-0009-0000-0100-000001000000}"/>
  <tableColumns count="3">
    <tableColumn id="1" xr3:uid="{00000000-0010-0000-0000-000001000000}" name="N°Club" dataDxfId="91" dataCellStyle="Normal_Feuil1"/>
    <tableColumn id="2" xr3:uid="{00000000-0010-0000-0000-000002000000}" name="Club" dataDxfId="90" dataCellStyle="Normal_Feuil1"/>
    <tableColumn id="3" xr3:uid="{BC011781-2A39-421E-A043-2665F97E9570}" name="Sesteur" dataDxfId="89" dataCellStyle="Normal 2 2"/>
  </tableColumns>
  <tableStyleInfo name="TableStyleMedium15"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image" Target="../media/image6.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4.xml"/><Relationship Id="rId3" Type="http://schemas.openxmlformats.org/officeDocument/2006/relationships/vmlDrawing" Target="../drawings/vmlDrawing5.vml"/><Relationship Id="rId7" Type="http://schemas.openxmlformats.org/officeDocument/2006/relationships/ctrlProp" Target="../ctrlProps/ctrlProp33.x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3.vml"/><Relationship Id="rId7" Type="http://schemas.openxmlformats.org/officeDocument/2006/relationships/ctrlProp" Target="../ctrlProps/ctrlProp25.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C70"/>
  <sheetViews>
    <sheetView showGridLines="0" workbookViewId="0">
      <selection activeCell="D8" sqref="D8"/>
    </sheetView>
  </sheetViews>
  <sheetFormatPr baseColWidth="10" defaultColWidth="9.140625" defaultRowHeight="15" x14ac:dyDescent="0.25"/>
  <cols>
    <col min="1" max="1" width="19" style="151" customWidth="1"/>
    <col min="2" max="2" width="42" style="151" customWidth="1"/>
    <col min="3" max="3" width="17.85546875" style="151" customWidth="1"/>
    <col min="4" max="251" width="11.42578125" style="151" customWidth="1"/>
    <col min="252" max="16384" width="9.140625" style="151"/>
  </cols>
  <sheetData>
    <row r="1" spans="1:3" x14ac:dyDescent="0.25">
      <c r="A1" s="291" t="s">
        <v>1</v>
      </c>
      <c r="B1" s="291" t="s">
        <v>2</v>
      </c>
      <c r="C1" s="291" t="s">
        <v>338</v>
      </c>
    </row>
    <row r="2" spans="1:3" ht="15.75" x14ac:dyDescent="0.25">
      <c r="A2" s="223">
        <v>1004</v>
      </c>
      <c r="B2" s="224" t="s">
        <v>77</v>
      </c>
      <c r="C2" s="292" t="s">
        <v>347</v>
      </c>
    </row>
    <row r="3" spans="1:3" ht="15.75" x14ac:dyDescent="0.25">
      <c r="A3" s="227">
        <v>1015</v>
      </c>
      <c r="B3" s="228" t="s">
        <v>78</v>
      </c>
      <c r="C3" s="151" t="s">
        <v>347</v>
      </c>
    </row>
    <row r="4" spans="1:3" ht="15.75" x14ac:dyDescent="0.25">
      <c r="A4" s="223">
        <v>1016</v>
      </c>
      <c r="B4" s="224" t="s">
        <v>231</v>
      </c>
      <c r="C4" s="292" t="s">
        <v>347</v>
      </c>
    </row>
    <row r="5" spans="1:3" ht="15.75" x14ac:dyDescent="0.25">
      <c r="A5" s="227">
        <v>1025</v>
      </c>
      <c r="B5" s="228" t="s">
        <v>79</v>
      </c>
      <c r="C5" s="151" t="s">
        <v>347</v>
      </c>
    </row>
    <row r="6" spans="1:3" ht="15.75" x14ac:dyDescent="0.25">
      <c r="A6" s="223">
        <v>1045</v>
      </c>
      <c r="B6" s="224" t="s">
        <v>80</v>
      </c>
      <c r="C6" s="292" t="s">
        <v>347</v>
      </c>
    </row>
    <row r="7" spans="1:3" ht="15.75" x14ac:dyDescent="0.25">
      <c r="A7" s="227">
        <v>1119</v>
      </c>
      <c r="B7" s="228" t="s">
        <v>81</v>
      </c>
      <c r="C7" s="151" t="s">
        <v>347</v>
      </c>
    </row>
    <row r="8" spans="1:3" ht="15.75" x14ac:dyDescent="0.25">
      <c r="A8" s="223">
        <v>1198</v>
      </c>
      <c r="B8" s="224" t="s">
        <v>352</v>
      </c>
      <c r="C8" s="292" t="s">
        <v>347</v>
      </c>
    </row>
    <row r="9" spans="1:3" ht="15.75" x14ac:dyDescent="0.25">
      <c r="A9" s="227">
        <v>1212</v>
      </c>
      <c r="B9" s="228" t="s">
        <v>82</v>
      </c>
      <c r="C9" s="151" t="s">
        <v>347</v>
      </c>
    </row>
    <row r="10" spans="1:3" ht="15.75" x14ac:dyDescent="0.25">
      <c r="A10" s="223">
        <v>1249</v>
      </c>
      <c r="B10" s="224" t="s">
        <v>83</v>
      </c>
      <c r="C10" s="292" t="s">
        <v>347</v>
      </c>
    </row>
    <row r="11" spans="1:3" ht="15.75" x14ac:dyDescent="0.25">
      <c r="A11" s="227">
        <v>1250</v>
      </c>
      <c r="B11" s="228" t="s">
        <v>84</v>
      </c>
      <c r="C11" s="151" t="s">
        <v>347</v>
      </c>
    </row>
    <row r="12" spans="1:3" ht="15.75" x14ac:dyDescent="0.25">
      <c r="A12" s="223">
        <v>1254</v>
      </c>
      <c r="B12" s="224" t="s">
        <v>234</v>
      </c>
      <c r="C12" s="292" t="s">
        <v>347</v>
      </c>
    </row>
    <row r="13" spans="1:3" ht="15.75" x14ac:dyDescent="0.25">
      <c r="A13" s="227">
        <v>1257</v>
      </c>
      <c r="B13" s="228" t="s">
        <v>235</v>
      </c>
      <c r="C13" s="151" t="s">
        <v>347</v>
      </c>
    </row>
    <row r="14" spans="1:3" ht="15.75" x14ac:dyDescent="0.25">
      <c r="A14" s="223">
        <v>1266</v>
      </c>
      <c r="B14" s="224" t="s">
        <v>236</v>
      </c>
      <c r="C14" s="292" t="s">
        <v>347</v>
      </c>
    </row>
    <row r="15" spans="1:3" ht="15.75" x14ac:dyDescent="0.25">
      <c r="A15" s="227">
        <v>1269</v>
      </c>
      <c r="B15" s="228" t="s">
        <v>85</v>
      </c>
      <c r="C15" s="151" t="s">
        <v>347</v>
      </c>
    </row>
    <row r="16" spans="1:3" ht="15.75" x14ac:dyDescent="0.25">
      <c r="A16" s="223">
        <v>1274</v>
      </c>
      <c r="B16" s="224" t="s">
        <v>237</v>
      </c>
      <c r="C16" s="292" t="s">
        <v>347</v>
      </c>
    </row>
    <row r="17" spans="1:3" ht="15.75" x14ac:dyDescent="0.25">
      <c r="A17" s="227">
        <v>1275</v>
      </c>
      <c r="B17" s="228" t="s">
        <v>238</v>
      </c>
      <c r="C17" s="151" t="s">
        <v>347</v>
      </c>
    </row>
    <row r="18" spans="1:3" ht="15.75" x14ac:dyDescent="0.25">
      <c r="A18" s="223">
        <v>1280</v>
      </c>
      <c r="B18" s="224" t="s">
        <v>179</v>
      </c>
      <c r="C18" s="151" t="s">
        <v>347</v>
      </c>
    </row>
    <row r="19" spans="1:3" ht="15.75" x14ac:dyDescent="0.25">
      <c r="A19" s="227">
        <v>2008</v>
      </c>
      <c r="B19" s="228" t="s">
        <v>86</v>
      </c>
      <c r="C19" s="151" t="s">
        <v>348</v>
      </c>
    </row>
    <row r="20" spans="1:3" ht="15.75" x14ac:dyDescent="0.25">
      <c r="A20" s="225">
        <v>2049</v>
      </c>
      <c r="B20" s="226" t="s">
        <v>87</v>
      </c>
      <c r="C20" s="151" t="s">
        <v>348</v>
      </c>
    </row>
    <row r="21" spans="1:3" ht="15.75" x14ac:dyDescent="0.25">
      <c r="A21" s="227">
        <v>2076</v>
      </c>
      <c r="B21" s="228" t="s">
        <v>88</v>
      </c>
      <c r="C21" s="151" t="s">
        <v>348</v>
      </c>
    </row>
    <row r="22" spans="1:3" ht="15.75" x14ac:dyDescent="0.25">
      <c r="A22" s="225">
        <v>2078</v>
      </c>
      <c r="B22" s="226" t="s">
        <v>89</v>
      </c>
      <c r="C22" s="151" t="s">
        <v>348</v>
      </c>
    </row>
    <row r="23" spans="1:3" ht="15.75" x14ac:dyDescent="0.25">
      <c r="A23" s="227">
        <v>2080</v>
      </c>
      <c r="B23" s="228" t="s">
        <v>90</v>
      </c>
      <c r="C23" s="151" t="s">
        <v>348</v>
      </c>
    </row>
    <row r="24" spans="1:3" ht="15.75" x14ac:dyDescent="0.25">
      <c r="A24" s="225">
        <v>2148</v>
      </c>
      <c r="B24" s="226" t="s">
        <v>91</v>
      </c>
      <c r="C24" s="151" t="s">
        <v>348</v>
      </c>
    </row>
    <row r="25" spans="1:3" ht="15.75" x14ac:dyDescent="0.25">
      <c r="A25" s="227">
        <v>2160</v>
      </c>
      <c r="B25" s="228" t="s">
        <v>92</v>
      </c>
      <c r="C25" s="151" t="s">
        <v>348</v>
      </c>
    </row>
    <row r="26" spans="1:3" ht="15.75" x14ac:dyDescent="0.25">
      <c r="A26" s="225">
        <v>2223</v>
      </c>
      <c r="B26" s="226" t="s">
        <v>93</v>
      </c>
      <c r="C26" s="151" t="s">
        <v>348</v>
      </c>
    </row>
    <row r="27" spans="1:3" ht="15.75" x14ac:dyDescent="0.25">
      <c r="A27" s="227">
        <v>2244</v>
      </c>
      <c r="B27" s="228" t="s">
        <v>94</v>
      </c>
      <c r="C27" s="151" t="s">
        <v>348</v>
      </c>
    </row>
    <row r="28" spans="1:3" ht="15.75" x14ac:dyDescent="0.25">
      <c r="A28" s="225">
        <v>2264</v>
      </c>
      <c r="B28" s="226" t="s">
        <v>95</v>
      </c>
      <c r="C28" s="151" t="s">
        <v>348</v>
      </c>
    </row>
    <row r="29" spans="1:3" ht="15.75" x14ac:dyDescent="0.25">
      <c r="A29" s="227">
        <v>2270</v>
      </c>
      <c r="B29" s="228" t="s">
        <v>239</v>
      </c>
      <c r="C29" s="151" t="s">
        <v>348</v>
      </c>
    </row>
    <row r="30" spans="1:3" ht="15.75" x14ac:dyDescent="0.25">
      <c r="A30" s="225">
        <v>3002</v>
      </c>
      <c r="B30" s="226" t="s">
        <v>240</v>
      </c>
      <c r="C30" s="151" t="s">
        <v>349</v>
      </c>
    </row>
    <row r="31" spans="1:3" ht="15.75" x14ac:dyDescent="0.25">
      <c r="A31" s="227">
        <v>3017</v>
      </c>
      <c r="B31" s="228" t="s">
        <v>96</v>
      </c>
      <c r="C31" s="151" t="s">
        <v>349</v>
      </c>
    </row>
    <row r="32" spans="1:3" s="229" customFormat="1" ht="15.75" x14ac:dyDescent="0.25">
      <c r="A32" s="225">
        <v>3040</v>
      </c>
      <c r="B32" s="226" t="s">
        <v>97</v>
      </c>
      <c r="C32" s="151" t="s">
        <v>349</v>
      </c>
    </row>
    <row r="33" spans="1:3" ht="15.75" x14ac:dyDescent="0.25">
      <c r="A33" s="227">
        <v>3042</v>
      </c>
      <c r="B33" s="228" t="s">
        <v>98</v>
      </c>
      <c r="C33" s="151" t="s">
        <v>349</v>
      </c>
    </row>
    <row r="34" spans="1:3" s="229" customFormat="1" ht="15.75" x14ac:dyDescent="0.25">
      <c r="A34" s="225">
        <v>3051</v>
      </c>
      <c r="B34" s="226" t="s">
        <v>99</v>
      </c>
      <c r="C34" s="151" t="s">
        <v>349</v>
      </c>
    </row>
    <row r="35" spans="1:3" ht="15.75" x14ac:dyDescent="0.25">
      <c r="A35" s="227">
        <v>3101</v>
      </c>
      <c r="B35" s="228" t="s">
        <v>100</v>
      </c>
      <c r="C35" s="151" t="s">
        <v>349</v>
      </c>
    </row>
    <row r="36" spans="1:3" s="229" customFormat="1" ht="15.75" x14ac:dyDescent="0.25">
      <c r="A36" s="225">
        <v>3102</v>
      </c>
      <c r="B36" s="226" t="s">
        <v>101</v>
      </c>
      <c r="C36" s="151" t="s">
        <v>349</v>
      </c>
    </row>
    <row r="37" spans="1:3" ht="15.75" x14ac:dyDescent="0.25">
      <c r="A37" s="227">
        <v>3121</v>
      </c>
      <c r="B37" s="228" t="s">
        <v>102</v>
      </c>
      <c r="C37" s="151" t="s">
        <v>349</v>
      </c>
    </row>
    <row r="38" spans="1:3" s="229" customFormat="1" ht="15.75" x14ac:dyDescent="0.25">
      <c r="A38" s="225">
        <v>3127</v>
      </c>
      <c r="B38" s="226" t="s">
        <v>103</v>
      </c>
      <c r="C38" s="151" t="s">
        <v>349</v>
      </c>
    </row>
    <row r="39" spans="1:3" ht="15.75" x14ac:dyDescent="0.25">
      <c r="A39" s="227">
        <v>3128</v>
      </c>
      <c r="B39" s="228" t="s">
        <v>241</v>
      </c>
      <c r="C39" s="151" t="s">
        <v>349</v>
      </c>
    </row>
    <row r="40" spans="1:3" s="229" customFormat="1" ht="15.75" x14ac:dyDescent="0.25">
      <c r="A40" s="225">
        <v>3129</v>
      </c>
      <c r="B40" s="226" t="s">
        <v>104</v>
      </c>
      <c r="C40" s="151" t="s">
        <v>349</v>
      </c>
    </row>
    <row r="41" spans="1:3" ht="15.75" x14ac:dyDescent="0.25">
      <c r="A41" s="227">
        <v>3133</v>
      </c>
      <c r="B41" s="228" t="s">
        <v>105</v>
      </c>
      <c r="C41" s="151" t="s">
        <v>349</v>
      </c>
    </row>
    <row r="42" spans="1:3" s="229" customFormat="1" ht="15.75" x14ac:dyDescent="0.25">
      <c r="A42" s="225">
        <v>3149</v>
      </c>
      <c r="B42" s="226" t="s">
        <v>106</v>
      </c>
      <c r="C42" s="151" t="s">
        <v>349</v>
      </c>
    </row>
    <row r="43" spans="1:3" ht="15.75" x14ac:dyDescent="0.25">
      <c r="A43" s="227">
        <v>3169</v>
      </c>
      <c r="B43" s="228" t="s">
        <v>107</v>
      </c>
      <c r="C43" s="151" t="s">
        <v>349</v>
      </c>
    </row>
    <row r="44" spans="1:3" s="229" customFormat="1" ht="15.75" x14ac:dyDescent="0.25">
      <c r="A44" s="225">
        <v>3186</v>
      </c>
      <c r="B44" s="226" t="s">
        <v>108</v>
      </c>
      <c r="C44" s="151" t="s">
        <v>349</v>
      </c>
    </row>
    <row r="45" spans="1:3" ht="15.75" x14ac:dyDescent="0.25">
      <c r="A45" s="227">
        <v>3209</v>
      </c>
      <c r="B45" s="228" t="s">
        <v>109</v>
      </c>
      <c r="C45" s="151" t="s">
        <v>349</v>
      </c>
    </row>
    <row r="46" spans="1:3" s="229" customFormat="1" ht="15.75" x14ac:dyDescent="0.25">
      <c r="A46" s="225">
        <v>3220</v>
      </c>
      <c r="B46" s="226" t="s">
        <v>242</v>
      </c>
      <c r="C46" s="151" t="s">
        <v>349</v>
      </c>
    </row>
    <row r="47" spans="1:3" ht="15.75" x14ac:dyDescent="0.25">
      <c r="A47" s="227">
        <v>3226</v>
      </c>
      <c r="B47" s="228" t="s">
        <v>110</v>
      </c>
      <c r="C47" s="151" t="s">
        <v>349</v>
      </c>
    </row>
    <row r="48" spans="1:3" s="229" customFormat="1" ht="15.75" x14ac:dyDescent="0.25">
      <c r="A48" s="225">
        <v>3255</v>
      </c>
      <c r="B48" s="226" t="s">
        <v>111</v>
      </c>
      <c r="C48" s="151" t="s">
        <v>349</v>
      </c>
    </row>
    <row r="49" spans="1:3" ht="15.75" x14ac:dyDescent="0.25">
      <c r="A49" s="227">
        <v>3256</v>
      </c>
      <c r="B49" s="228" t="s">
        <v>243</v>
      </c>
      <c r="C49" s="151" t="s">
        <v>349</v>
      </c>
    </row>
    <row r="50" spans="1:3" s="229" customFormat="1" ht="15.75" x14ac:dyDescent="0.25">
      <c r="A50" s="225">
        <v>3261</v>
      </c>
      <c r="B50" s="226" t="s">
        <v>244</v>
      </c>
      <c r="C50" s="151" t="s">
        <v>349</v>
      </c>
    </row>
    <row r="51" spans="1:3" ht="15.75" x14ac:dyDescent="0.25">
      <c r="A51" s="227">
        <v>3268</v>
      </c>
      <c r="B51" s="228" t="s">
        <v>112</v>
      </c>
      <c r="C51" s="151" t="s">
        <v>349</v>
      </c>
    </row>
    <row r="52" spans="1:3" s="229" customFormat="1" ht="15.75" x14ac:dyDescent="0.25">
      <c r="A52" s="225">
        <v>3279</v>
      </c>
      <c r="B52" s="226" t="s">
        <v>113</v>
      </c>
      <c r="C52" s="151" t="s">
        <v>349</v>
      </c>
    </row>
    <row r="53" spans="1:3" ht="15.75" x14ac:dyDescent="0.25">
      <c r="A53" s="227">
        <v>3280</v>
      </c>
      <c r="B53" s="228" t="s">
        <v>245</v>
      </c>
      <c r="C53" s="151" t="s">
        <v>349</v>
      </c>
    </row>
    <row r="54" spans="1:3" s="229" customFormat="1" ht="15.75" x14ac:dyDescent="0.25">
      <c r="A54" s="225">
        <v>4094</v>
      </c>
      <c r="B54" s="226" t="s">
        <v>246</v>
      </c>
      <c r="C54" s="151" t="s">
        <v>348</v>
      </c>
    </row>
    <row r="55" spans="1:3" ht="15.75" x14ac:dyDescent="0.25">
      <c r="A55" s="227">
        <v>4112</v>
      </c>
      <c r="B55" s="228" t="s">
        <v>114</v>
      </c>
      <c r="C55" s="151" t="s">
        <v>348</v>
      </c>
    </row>
    <row r="56" spans="1:3" s="229" customFormat="1" ht="15.75" x14ac:dyDescent="0.25">
      <c r="A56" s="225">
        <v>4131</v>
      </c>
      <c r="B56" s="226" t="s">
        <v>224</v>
      </c>
      <c r="C56" s="151" t="s">
        <v>348</v>
      </c>
    </row>
    <row r="57" spans="1:3" ht="15.75" x14ac:dyDescent="0.25">
      <c r="A57" s="227">
        <v>4150</v>
      </c>
      <c r="B57" s="228" t="s">
        <v>115</v>
      </c>
      <c r="C57" s="151" t="s">
        <v>348</v>
      </c>
    </row>
    <row r="58" spans="1:3" s="229" customFormat="1" ht="15.75" x14ac:dyDescent="0.25">
      <c r="A58" s="225">
        <v>4202</v>
      </c>
      <c r="B58" s="226" t="s">
        <v>247</v>
      </c>
      <c r="C58" s="151" t="s">
        <v>348</v>
      </c>
    </row>
    <row r="59" spans="1:3" ht="15.75" x14ac:dyDescent="0.25">
      <c r="A59" s="227">
        <v>4240</v>
      </c>
      <c r="B59" s="228" t="s">
        <v>116</v>
      </c>
      <c r="C59" s="151" t="s">
        <v>348</v>
      </c>
    </row>
    <row r="60" spans="1:3" s="229" customFormat="1" ht="15.75" x14ac:dyDescent="0.25">
      <c r="A60" s="225">
        <v>4247</v>
      </c>
      <c r="B60" s="226" t="s">
        <v>232</v>
      </c>
      <c r="C60" s="151" t="s">
        <v>348</v>
      </c>
    </row>
    <row r="61" spans="1:3" ht="15.75" x14ac:dyDescent="0.25">
      <c r="A61" s="227">
        <v>4263</v>
      </c>
      <c r="B61" s="228" t="s">
        <v>117</v>
      </c>
      <c r="C61" s="151" t="s">
        <v>348</v>
      </c>
    </row>
    <row r="62" spans="1:3" s="229" customFormat="1" ht="15.75" x14ac:dyDescent="0.25">
      <c r="A62" s="225">
        <v>4264</v>
      </c>
      <c r="B62" s="226" t="s">
        <v>248</v>
      </c>
      <c r="C62" s="151" t="s">
        <v>348</v>
      </c>
    </row>
    <row r="63" spans="1:3" ht="15.75" x14ac:dyDescent="0.25">
      <c r="A63" s="227">
        <v>4265</v>
      </c>
      <c r="B63" s="228" t="s">
        <v>249</v>
      </c>
      <c r="C63" s="151" t="s">
        <v>348</v>
      </c>
    </row>
    <row r="64" spans="1:3" s="229" customFormat="1" ht="15.75" x14ac:dyDescent="0.25">
      <c r="A64" s="225">
        <v>5032</v>
      </c>
      <c r="B64" s="226" t="s">
        <v>118</v>
      </c>
      <c r="C64" s="292" t="s">
        <v>347</v>
      </c>
    </row>
    <row r="65" spans="1:3" ht="15.75" x14ac:dyDescent="0.25">
      <c r="A65" s="227">
        <v>5066</v>
      </c>
      <c r="B65" s="228" t="s">
        <v>250</v>
      </c>
      <c r="C65" s="151" t="s">
        <v>347</v>
      </c>
    </row>
    <row r="66" spans="1:3" s="229" customFormat="1" ht="15.75" x14ac:dyDescent="0.25">
      <c r="A66" s="225">
        <v>5083</v>
      </c>
      <c r="B66" s="226" t="s">
        <v>251</v>
      </c>
      <c r="C66" s="292" t="s">
        <v>347</v>
      </c>
    </row>
    <row r="67" spans="1:3" ht="15.75" x14ac:dyDescent="0.25">
      <c r="A67" s="227">
        <v>5144</v>
      </c>
      <c r="B67" s="228" t="s">
        <v>252</v>
      </c>
      <c r="C67" s="151" t="s">
        <v>347</v>
      </c>
    </row>
    <row r="68" spans="1:3" s="229" customFormat="1" ht="15.75" x14ac:dyDescent="0.25">
      <c r="A68" s="225">
        <v>5251</v>
      </c>
      <c r="B68" s="226" t="s">
        <v>119</v>
      </c>
      <c r="C68" s="292" t="s">
        <v>347</v>
      </c>
    </row>
    <row r="69" spans="1:3" ht="15.75" x14ac:dyDescent="0.25">
      <c r="A69" s="227">
        <v>5273</v>
      </c>
      <c r="B69" s="228" t="s">
        <v>253</v>
      </c>
      <c r="C69" s="151" t="s">
        <v>347</v>
      </c>
    </row>
    <row r="70" spans="1:3" s="229" customFormat="1" ht="15.75" x14ac:dyDescent="0.25">
      <c r="A70" s="225">
        <v>5278</v>
      </c>
      <c r="B70" s="226" t="s">
        <v>120</v>
      </c>
      <c r="C70" s="151" t="s">
        <v>347</v>
      </c>
    </row>
  </sheetData>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6"/>
  <dimension ref="A1:AH111"/>
  <sheetViews>
    <sheetView showGridLines="0" tabSelected="1" topLeftCell="A3" zoomScaleNormal="100" zoomScaleSheetLayoutView="100" workbookViewId="0">
      <selection activeCell="K24" sqref="K24"/>
    </sheetView>
  </sheetViews>
  <sheetFormatPr baseColWidth="10" defaultColWidth="11.42578125" defaultRowHeight="12.75" x14ac:dyDescent="0.2"/>
  <cols>
    <col min="1" max="1" width="17.7109375" style="1" customWidth="1"/>
    <col min="2" max="3" width="11.7109375" style="1" customWidth="1"/>
    <col min="4" max="5" width="1.7109375" style="1" customWidth="1"/>
    <col min="6" max="7" width="2.7109375" style="1" customWidth="1"/>
    <col min="8" max="8" width="9" style="1" customWidth="1"/>
    <col min="9" max="9" width="6.140625" style="1" customWidth="1"/>
    <col min="10" max="10" width="24.7109375" style="1" customWidth="1"/>
    <col min="11" max="11" width="1.85546875" style="1" bestFit="1" customWidth="1"/>
    <col min="12" max="12" width="6.7109375" style="1" customWidth="1"/>
    <col min="13" max="13" width="21.7109375" style="1" customWidth="1"/>
    <col min="14" max="14" width="3.28515625" style="1" customWidth="1"/>
    <col min="15" max="15" width="10.28515625" style="1" customWidth="1"/>
    <col min="16" max="16" width="5.28515625" style="1" customWidth="1"/>
    <col min="17" max="20" width="1.7109375" style="1" customWidth="1"/>
    <col min="21" max="21" width="10.85546875" style="1" hidden="1" customWidth="1"/>
    <col min="22" max="22" width="11.85546875" style="1" hidden="1" customWidth="1"/>
    <col min="23" max="23" width="6" style="1" hidden="1" customWidth="1"/>
    <col min="24" max="24" width="5" style="1" hidden="1" customWidth="1"/>
    <col min="25" max="25" width="7.140625" style="1" hidden="1" customWidth="1"/>
    <col min="26" max="26" width="5" style="1" hidden="1" customWidth="1"/>
    <col min="27" max="28" width="5" style="1" bestFit="1" customWidth="1"/>
    <col min="29" max="29" width="6.7109375" style="1" customWidth="1"/>
    <col min="30" max="30" width="6.85546875" style="1" customWidth="1"/>
    <col min="31" max="31" width="6.140625" style="1" customWidth="1"/>
    <col min="32" max="32" width="6.28515625" style="1" customWidth="1"/>
    <col min="33" max="33" width="5.42578125" style="1" customWidth="1"/>
    <col min="34" max="34" width="10" style="1" customWidth="1"/>
    <col min="35" max="16384" width="11.42578125" style="1"/>
  </cols>
  <sheetData>
    <row r="1" spans="1:34" ht="28.5" hidden="1" customHeight="1" x14ac:dyDescent="0.2">
      <c r="A1" s="1">
        <f>IF(Menu!$B$7="","",Menu!$B$7)</f>
        <v>2026</v>
      </c>
      <c r="U1" s="91" t="s">
        <v>126</v>
      </c>
      <c r="V1" s="92" t="s">
        <v>127</v>
      </c>
      <c r="W1" s="536" t="s">
        <v>128</v>
      </c>
      <c r="X1" s="537"/>
      <c r="Y1" s="538"/>
      <c r="Z1" s="338" t="s">
        <v>129</v>
      </c>
      <c r="AA1" s="533"/>
      <c r="AB1" s="534"/>
      <c r="AC1" s="536" t="s">
        <v>130</v>
      </c>
      <c r="AD1" s="537"/>
      <c r="AE1" s="538"/>
      <c r="AF1" s="338" t="s">
        <v>131</v>
      </c>
      <c r="AG1" s="534"/>
      <c r="AH1" s="91" t="s">
        <v>132</v>
      </c>
    </row>
    <row r="2" spans="1:34" ht="28.5" hidden="1" customHeight="1" x14ac:dyDescent="0.2">
      <c r="U2" s="93">
        <f>Menu!B7</f>
        <v>2026</v>
      </c>
      <c r="V2" s="93">
        <f>$U$2-8</f>
        <v>2018</v>
      </c>
      <c r="W2" s="94">
        <f>$U$2-11</f>
        <v>2015</v>
      </c>
      <c r="X2" s="95">
        <f>$U$2-10</f>
        <v>2016</v>
      </c>
      <c r="Y2" s="96">
        <f>$U$2-9</f>
        <v>2017</v>
      </c>
      <c r="Z2" s="94">
        <f>$U$2-14</f>
        <v>2012</v>
      </c>
      <c r="AA2" s="95">
        <f>$U$2-13</f>
        <v>2013</v>
      </c>
      <c r="AB2" s="96">
        <f>$U$2-12</f>
        <v>2014</v>
      </c>
      <c r="AC2" s="94">
        <f>$U$2-17</f>
        <v>2009</v>
      </c>
      <c r="AD2" s="95">
        <f>$U$2-16</f>
        <v>2010</v>
      </c>
      <c r="AE2" s="96">
        <f>$U$2-15</f>
        <v>2011</v>
      </c>
      <c r="AF2" s="96">
        <f>$U$2-59</f>
        <v>1967</v>
      </c>
      <c r="AG2" s="96">
        <f>$U$2-18</f>
        <v>2008</v>
      </c>
      <c r="AH2" s="96">
        <f>$U$2-60</f>
        <v>1966</v>
      </c>
    </row>
    <row r="3" spans="1:34" ht="28.5" customHeight="1" x14ac:dyDescent="0.4">
      <c r="A3" s="12" t="s">
        <v>32</v>
      </c>
      <c r="C3" s="546" t="str">
        <f>"VÉRIFICATION DES LICENCES "&amp;Menu!B7</f>
        <v>VÉRIFICATION DES LICENCES 2026</v>
      </c>
      <c r="D3" s="546"/>
      <c r="E3" s="546"/>
      <c r="F3" s="546"/>
      <c r="G3" s="546"/>
      <c r="H3" s="546"/>
      <c r="I3" s="546"/>
      <c r="J3" s="546"/>
      <c r="K3" s="546"/>
      <c r="L3" s="546"/>
      <c r="M3" s="546"/>
      <c r="O3" s="12" t="s">
        <v>31</v>
      </c>
      <c r="U3" s="310"/>
      <c r="V3" s="310"/>
      <c r="W3" s="310"/>
      <c r="X3" s="310"/>
      <c r="Y3" s="310"/>
      <c r="Z3" s="310"/>
      <c r="AA3" s="310"/>
      <c r="AB3" s="310"/>
      <c r="AC3" s="310"/>
      <c r="AD3" s="310"/>
      <c r="AE3" s="310"/>
      <c r="AF3" s="310"/>
      <c r="AG3" s="310"/>
      <c r="AH3" s="310"/>
    </row>
    <row r="4" spans="1:34" ht="20.25" customHeight="1" x14ac:dyDescent="0.25">
      <c r="A4" s="535"/>
      <c r="B4" s="535"/>
      <c r="C4" s="535"/>
      <c r="D4" s="535"/>
      <c r="E4" s="535"/>
      <c r="F4" s="535"/>
      <c r="G4" s="535"/>
      <c r="H4" s="535"/>
      <c r="I4" s="535"/>
    </row>
    <row r="5" spans="1:34" ht="16.5" thickBot="1" x14ac:dyDescent="0.3">
      <c r="A5" s="535"/>
      <c r="B5" s="535"/>
      <c r="C5" s="535"/>
      <c r="D5" s="535"/>
      <c r="E5" s="535"/>
      <c r="F5" s="535"/>
      <c r="G5" s="535"/>
      <c r="H5" s="535"/>
      <c r="I5" s="535"/>
      <c r="M5" s="11"/>
      <c r="N5" s="11"/>
      <c r="O5" s="11"/>
    </row>
    <row r="6" spans="1:34" ht="15.75" customHeight="1" thickBot="1" x14ac:dyDescent="0.3">
      <c r="A6" s="540" t="s">
        <v>214</v>
      </c>
      <c r="B6" s="541"/>
      <c r="C6" s="541"/>
      <c r="D6" s="541"/>
      <c r="E6" s="541"/>
      <c r="F6" s="541"/>
      <c r="G6" s="541"/>
      <c r="H6" s="541"/>
      <c r="I6" s="542"/>
      <c r="M6" s="11"/>
      <c r="N6" s="11"/>
      <c r="O6" s="11"/>
    </row>
    <row r="7" spans="1:34" ht="13.5" thickBot="1" x14ac:dyDescent="0.25">
      <c r="M7" s="11"/>
      <c r="N7" s="11"/>
      <c r="O7" s="11"/>
    </row>
    <row r="8" spans="1:34" ht="45" customHeight="1" thickBot="1" x14ac:dyDescent="0.25">
      <c r="A8" s="557" t="s">
        <v>340</v>
      </c>
      <c r="B8" s="558"/>
      <c r="C8" s="558"/>
      <c r="D8" s="558"/>
      <c r="E8" s="558"/>
      <c r="F8" s="558"/>
      <c r="G8" s="558"/>
      <c r="H8" s="558"/>
      <c r="I8" s="559"/>
      <c r="M8" s="11"/>
      <c r="N8" s="11"/>
      <c r="O8" s="11"/>
    </row>
    <row r="9" spans="1:34" ht="13.5" customHeight="1" thickBot="1" x14ac:dyDescent="0.45">
      <c r="B9" s="10"/>
      <c r="C9" s="10"/>
      <c r="D9" s="10"/>
      <c r="E9" s="10"/>
      <c r="F9" s="10"/>
      <c r="G9" s="10"/>
      <c r="M9" s="553" t="s">
        <v>223</v>
      </c>
      <c r="N9" s="553"/>
      <c r="O9" s="553"/>
      <c r="P9" s="553"/>
      <c r="Q9" s="553"/>
      <c r="R9" s="553"/>
      <c r="S9" s="553"/>
    </row>
    <row r="10" spans="1:34" ht="76.5" customHeight="1" thickBot="1" x14ac:dyDescent="0.25">
      <c r="A10" s="539" t="s">
        <v>353</v>
      </c>
      <c r="B10" s="539"/>
      <c r="C10" s="539"/>
      <c r="D10" s="539"/>
      <c r="E10" s="539"/>
      <c r="F10" s="539"/>
      <c r="G10" s="539"/>
      <c r="H10" s="539"/>
      <c r="I10" s="539"/>
      <c r="J10" s="539"/>
      <c r="M10" s="547"/>
      <c r="N10" s="548"/>
      <c r="O10" s="548"/>
      <c r="P10" s="548"/>
      <c r="Q10" s="548"/>
      <c r="R10" s="548"/>
      <c r="S10" s="549"/>
    </row>
    <row r="11" spans="1:34" ht="23.25" customHeight="1" thickBot="1" x14ac:dyDescent="0.25">
      <c r="A11" s="47" t="s">
        <v>30</v>
      </c>
      <c r="B11" s="554"/>
      <c r="C11" s="555"/>
      <c r="D11" s="555"/>
      <c r="E11" s="555"/>
      <c r="F11" s="555"/>
      <c r="G11" s="556"/>
      <c r="M11" s="550"/>
      <c r="N11" s="551"/>
      <c r="O11" s="551"/>
      <c r="P11" s="551"/>
      <c r="Q11" s="551"/>
      <c r="R11" s="551"/>
      <c r="S11" s="552"/>
    </row>
    <row r="12" spans="1:34" ht="6.75" customHeight="1" thickBot="1" x14ac:dyDescent="0.25">
      <c r="M12" s="9"/>
      <c r="N12" s="9"/>
      <c r="O12" s="9"/>
    </row>
    <row r="13" spans="1:34" ht="24" thickBot="1" x14ac:dyDescent="0.4">
      <c r="A13" s="44" t="s">
        <v>29</v>
      </c>
      <c r="B13" s="45">
        <f>Menu!$B$4</f>
        <v>0</v>
      </c>
      <c r="C13" s="46" t="s">
        <v>28</v>
      </c>
      <c r="D13" s="543" t="str">
        <f>IF(B13=0,"Veuillez renseigner le numéro de Club dans le Menu",VLOOKUP(B13,Clubs!A1:B72,2,0))</f>
        <v>Veuillez renseigner le numéro de Club dans le Menu</v>
      </c>
      <c r="E13" s="544"/>
      <c r="F13" s="544"/>
      <c r="G13" s="544"/>
      <c r="H13" s="544"/>
      <c r="I13" s="544"/>
      <c r="J13" s="544"/>
      <c r="K13" s="544"/>
      <c r="L13" s="544"/>
      <c r="M13" s="544"/>
      <c r="N13" s="544"/>
      <c r="O13" s="544"/>
      <c r="P13" s="544"/>
      <c r="Q13" s="544"/>
      <c r="R13" s="544"/>
      <c r="S13" s="545"/>
      <c r="U13" s="1">
        <f>Menu!B7+1</f>
        <v>2027</v>
      </c>
    </row>
    <row r="14" spans="1:34" ht="9.75" customHeight="1" x14ac:dyDescent="0.35">
      <c r="A14" s="40"/>
      <c r="B14" s="41"/>
      <c r="C14" s="42"/>
      <c r="D14" s="43"/>
      <c r="E14" s="39"/>
      <c r="F14" s="39"/>
      <c r="G14" s="39"/>
      <c r="H14" s="39"/>
      <c r="I14" s="39"/>
      <c r="J14" s="39"/>
      <c r="K14" s="39"/>
      <c r="L14" s="39"/>
      <c r="M14" s="39"/>
      <c r="N14" s="39"/>
      <c r="O14" s="39"/>
      <c r="P14" s="39"/>
      <c r="Q14" s="39"/>
      <c r="R14" s="39"/>
      <c r="S14" s="39"/>
    </row>
    <row r="15" spans="1:34" s="11" customFormat="1" ht="29.25" customHeight="1" x14ac:dyDescent="0.2">
      <c r="A15" s="83" t="s">
        <v>6</v>
      </c>
      <c r="B15" s="83" t="s">
        <v>15</v>
      </c>
      <c r="C15" s="87" t="s">
        <v>53</v>
      </c>
      <c r="D15" s="222" t="s">
        <v>216</v>
      </c>
      <c r="E15" s="222" t="s">
        <v>217</v>
      </c>
      <c r="F15" s="222" t="s">
        <v>218</v>
      </c>
      <c r="G15" s="222" t="s">
        <v>219</v>
      </c>
      <c r="H15" s="82" t="s">
        <v>16</v>
      </c>
      <c r="I15" s="86" t="s">
        <v>1</v>
      </c>
      <c r="J15" s="85" t="s">
        <v>12</v>
      </c>
      <c r="K15" s="202" t="s">
        <v>213</v>
      </c>
      <c r="L15" s="85" t="s">
        <v>162</v>
      </c>
      <c r="M15" s="85" t="s">
        <v>5</v>
      </c>
      <c r="N15" s="222" t="s">
        <v>13</v>
      </c>
      <c r="O15" s="81" t="s">
        <v>27</v>
      </c>
      <c r="P15" s="84" t="s">
        <v>163</v>
      </c>
      <c r="Q15" s="222" t="s">
        <v>14</v>
      </c>
      <c r="R15" s="222" t="s">
        <v>220</v>
      </c>
      <c r="S15" s="222" t="s">
        <v>221</v>
      </c>
      <c r="U15" s="98" t="s">
        <v>339</v>
      </c>
      <c r="V15" s="98" t="s">
        <v>165</v>
      </c>
      <c r="W15" s="84" t="s">
        <v>10</v>
      </c>
    </row>
    <row r="16" spans="1:34" ht="15" customHeight="1" x14ac:dyDescent="0.2">
      <c r="A16" s="203"/>
      <c r="B16" s="203"/>
      <c r="C16" s="204"/>
      <c r="D16" s="203"/>
      <c r="E16" s="203"/>
      <c r="F16" s="203"/>
      <c r="G16" s="203"/>
      <c r="H16" s="203"/>
      <c r="I16" s="203"/>
      <c r="J16" s="203"/>
      <c r="K16" s="203"/>
      <c r="L16" s="203"/>
      <c r="M16" s="203"/>
      <c r="N16" s="203"/>
      <c r="O16" s="205"/>
      <c r="P16" s="203"/>
      <c r="Q16" s="203"/>
      <c r="R16" s="203"/>
      <c r="S16" s="203"/>
      <c r="T16" s="206"/>
      <c r="U16" s="97">
        <f>IF(P16="",0,$U$13-'Vérification des Licences'!P16)</f>
        <v>0</v>
      </c>
      <c r="V16" s="97" t="str">
        <f t="shared" ref="V16:V59" si="0">IF(C16="","",YEAR(C16))</f>
        <v/>
      </c>
      <c r="W16" s="248" t="str">
        <f t="shared" ref="W16:W47" si="1">IF(V16="","",IF(V16&gt;=$V$2,"Benjamin",IF((V16&gt;=$W$2)*OR(V16&lt;=$Y$2),"Minime",IF((V16&gt;=$Z$2)*OR(V16&lt;=$AB$2),"Cadet",IF((V16&gt;=$AC$2)*OR(V16&lt;=$AE$2),"Junior",IF((V16&gt;=$AF$2)*OR(V16&lt;=$AG$2),"Senior",IF(V16&lt;=$AH$2,"Veteran",0)))))))</f>
        <v/>
      </c>
      <c r="X16" s="93">
        <f>IF(U16&gt;5,0,E16)</f>
        <v>0</v>
      </c>
      <c r="Y16" s="93" t="str">
        <f t="shared" ref="Y16:Y78" si="2">W16&amp;" - "&amp;X16</f>
        <v xml:space="preserve"> - 0</v>
      </c>
    </row>
    <row r="17" spans="1:25" ht="15" customHeight="1" x14ac:dyDescent="0.2">
      <c r="A17" s="203"/>
      <c r="B17" s="203"/>
      <c r="C17" s="204"/>
      <c r="D17" s="203"/>
      <c r="E17" s="203"/>
      <c r="F17" s="203"/>
      <c r="G17" s="203"/>
      <c r="H17" s="203"/>
      <c r="I17" s="203"/>
      <c r="J17" s="203"/>
      <c r="K17" s="203"/>
      <c r="L17" s="203"/>
      <c r="M17" s="203"/>
      <c r="N17" s="203"/>
      <c r="O17" s="205"/>
      <c r="P17" s="203"/>
      <c r="Q17" s="203"/>
      <c r="R17" s="203"/>
      <c r="S17" s="203"/>
      <c r="T17" s="206"/>
      <c r="U17" s="97">
        <f>IF(P17="",0,$U$13-'Vérification des Licences'!P17)</f>
        <v>0</v>
      </c>
      <c r="V17" s="97" t="str">
        <f t="shared" si="0"/>
        <v/>
      </c>
      <c r="W17" s="248" t="str">
        <f t="shared" si="1"/>
        <v/>
      </c>
      <c r="X17" s="93">
        <f t="shared" ref="X17:X80" si="3">IF(U17&gt;5,0,E17)</f>
        <v>0</v>
      </c>
      <c r="Y17" s="93" t="str">
        <f t="shared" si="2"/>
        <v xml:space="preserve"> - 0</v>
      </c>
    </row>
    <row r="18" spans="1:25" ht="15" customHeight="1" x14ac:dyDescent="0.2">
      <c r="A18" s="203"/>
      <c r="B18" s="203"/>
      <c r="C18" s="204"/>
      <c r="D18" s="203"/>
      <c r="E18" s="203"/>
      <c r="F18" s="203"/>
      <c r="G18" s="203"/>
      <c r="H18" s="203"/>
      <c r="I18" s="203"/>
      <c r="J18" s="203"/>
      <c r="K18" s="203"/>
      <c r="L18" s="203"/>
      <c r="M18" s="203"/>
      <c r="N18" s="203"/>
      <c r="O18" s="205"/>
      <c r="P18" s="203"/>
      <c r="Q18" s="203"/>
      <c r="R18" s="203"/>
      <c r="S18" s="203"/>
      <c r="T18" s="206"/>
      <c r="U18" s="97">
        <f>IF(P18="",0,$U$13-'Vérification des Licences'!P18)</f>
        <v>0</v>
      </c>
      <c r="V18" s="97" t="str">
        <f t="shared" si="0"/>
        <v/>
      </c>
      <c r="W18" s="248" t="str">
        <f t="shared" si="1"/>
        <v/>
      </c>
      <c r="X18" s="93">
        <f t="shared" si="3"/>
        <v>0</v>
      </c>
      <c r="Y18" s="93" t="str">
        <f t="shared" si="2"/>
        <v xml:space="preserve"> - 0</v>
      </c>
    </row>
    <row r="19" spans="1:25" ht="15" customHeight="1" x14ac:dyDescent="0.2">
      <c r="A19" s="203"/>
      <c r="B19" s="203"/>
      <c r="C19" s="204"/>
      <c r="D19" s="203"/>
      <c r="E19" s="203"/>
      <c r="F19" s="203"/>
      <c r="G19" s="203"/>
      <c r="H19" s="203"/>
      <c r="I19" s="203"/>
      <c r="J19" s="203"/>
      <c r="K19" s="203"/>
      <c r="L19" s="203"/>
      <c r="M19" s="203"/>
      <c r="N19" s="203"/>
      <c r="O19" s="205"/>
      <c r="P19" s="203"/>
      <c r="Q19" s="203"/>
      <c r="R19" s="203"/>
      <c r="S19" s="203"/>
      <c r="T19" s="206"/>
      <c r="U19" s="97">
        <f>IF(P19="",0,$U$13-'Vérification des Licences'!P19)</f>
        <v>0</v>
      </c>
      <c r="V19" s="97" t="str">
        <f t="shared" si="0"/>
        <v/>
      </c>
      <c r="W19" s="248" t="str">
        <f t="shared" si="1"/>
        <v/>
      </c>
      <c r="X19" s="93">
        <f t="shared" si="3"/>
        <v>0</v>
      </c>
      <c r="Y19" s="93" t="str">
        <f t="shared" si="2"/>
        <v xml:space="preserve"> - 0</v>
      </c>
    </row>
    <row r="20" spans="1:25" ht="15" customHeight="1" x14ac:dyDescent="0.2">
      <c r="A20" s="203"/>
      <c r="B20" s="203"/>
      <c r="C20" s="204"/>
      <c r="D20" s="203"/>
      <c r="E20" s="203"/>
      <c r="F20" s="203"/>
      <c r="G20" s="203"/>
      <c r="H20" s="203"/>
      <c r="I20" s="203"/>
      <c r="J20" s="203"/>
      <c r="K20" s="203"/>
      <c r="L20" s="203"/>
      <c r="M20" s="203"/>
      <c r="N20" s="203"/>
      <c r="O20" s="205"/>
      <c r="P20" s="203"/>
      <c r="Q20" s="203"/>
      <c r="R20" s="203"/>
      <c r="S20" s="203"/>
      <c r="T20" s="206"/>
      <c r="U20" s="97">
        <f>IF(P20="",0,$U$13-'Vérification des Licences'!P20)</f>
        <v>0</v>
      </c>
      <c r="V20" s="97" t="str">
        <f t="shared" si="0"/>
        <v/>
      </c>
      <c r="W20" s="248" t="str">
        <f t="shared" si="1"/>
        <v/>
      </c>
      <c r="X20" s="93">
        <f t="shared" si="3"/>
        <v>0</v>
      </c>
      <c r="Y20" s="93" t="str">
        <f t="shared" si="2"/>
        <v xml:space="preserve"> - 0</v>
      </c>
    </row>
    <row r="21" spans="1:25" ht="15" customHeight="1" x14ac:dyDescent="0.2">
      <c r="A21" s="203"/>
      <c r="B21" s="203"/>
      <c r="C21" s="204"/>
      <c r="D21" s="203"/>
      <c r="E21" s="203"/>
      <c r="F21" s="203"/>
      <c r="G21" s="203"/>
      <c r="H21" s="203"/>
      <c r="I21" s="203"/>
      <c r="J21" s="203"/>
      <c r="K21" s="203"/>
      <c r="L21" s="203"/>
      <c r="M21" s="203"/>
      <c r="N21" s="203"/>
      <c r="O21" s="205"/>
      <c r="P21" s="203"/>
      <c r="Q21" s="203"/>
      <c r="R21" s="203"/>
      <c r="S21" s="203"/>
      <c r="T21" s="206"/>
      <c r="U21" s="97">
        <f>IF(P21="",0,$U$13-'Vérification des Licences'!P21)</f>
        <v>0</v>
      </c>
      <c r="V21" s="97" t="str">
        <f t="shared" si="0"/>
        <v/>
      </c>
      <c r="W21" s="248" t="str">
        <f t="shared" si="1"/>
        <v/>
      </c>
      <c r="X21" s="93">
        <f t="shared" si="3"/>
        <v>0</v>
      </c>
      <c r="Y21" s="93" t="str">
        <f t="shared" si="2"/>
        <v xml:space="preserve"> - 0</v>
      </c>
    </row>
    <row r="22" spans="1:25" ht="15" customHeight="1" x14ac:dyDescent="0.2">
      <c r="A22" s="203"/>
      <c r="B22" s="203"/>
      <c r="C22" s="204"/>
      <c r="D22" s="203"/>
      <c r="E22" s="203"/>
      <c r="F22" s="203"/>
      <c r="G22" s="203"/>
      <c r="H22" s="203"/>
      <c r="I22" s="203"/>
      <c r="J22" s="203"/>
      <c r="K22" s="203"/>
      <c r="L22" s="203"/>
      <c r="M22" s="203"/>
      <c r="N22" s="203"/>
      <c r="O22" s="205"/>
      <c r="P22" s="203"/>
      <c r="Q22" s="203"/>
      <c r="R22" s="203"/>
      <c r="S22" s="203"/>
      <c r="T22" s="206"/>
      <c r="U22" s="97">
        <f>IF(P22="",0,$U$13-'Vérification des Licences'!P22)</f>
        <v>0</v>
      </c>
      <c r="V22" s="97" t="str">
        <f t="shared" si="0"/>
        <v/>
      </c>
      <c r="W22" s="248" t="str">
        <f t="shared" si="1"/>
        <v/>
      </c>
      <c r="X22" s="93">
        <f t="shared" si="3"/>
        <v>0</v>
      </c>
      <c r="Y22" s="93" t="str">
        <f t="shared" si="2"/>
        <v xml:space="preserve"> - 0</v>
      </c>
    </row>
    <row r="23" spans="1:25" ht="15" customHeight="1" x14ac:dyDescent="0.2">
      <c r="A23" s="203"/>
      <c r="B23" s="203"/>
      <c r="C23" s="204"/>
      <c r="D23" s="203"/>
      <c r="E23" s="203"/>
      <c r="F23" s="203"/>
      <c r="G23" s="203"/>
      <c r="H23" s="203"/>
      <c r="I23" s="203"/>
      <c r="J23" s="203"/>
      <c r="K23" s="203"/>
      <c r="L23" s="203"/>
      <c r="M23" s="203"/>
      <c r="N23" s="203"/>
      <c r="O23" s="205"/>
      <c r="P23" s="203"/>
      <c r="Q23" s="203"/>
      <c r="R23" s="203"/>
      <c r="S23" s="203"/>
      <c r="T23" s="206"/>
      <c r="U23" s="97">
        <f>IF(P23="",0,$U$13-'Vérification des Licences'!P23)</f>
        <v>0</v>
      </c>
      <c r="V23" s="97" t="str">
        <f t="shared" si="0"/>
        <v/>
      </c>
      <c r="W23" s="248" t="str">
        <f t="shared" si="1"/>
        <v/>
      </c>
      <c r="X23" s="93">
        <f t="shared" si="3"/>
        <v>0</v>
      </c>
      <c r="Y23" s="93" t="str">
        <f t="shared" si="2"/>
        <v xml:space="preserve"> - 0</v>
      </c>
    </row>
    <row r="24" spans="1:25" ht="15" customHeight="1" x14ac:dyDescent="0.2">
      <c r="A24" s="203"/>
      <c r="B24" s="203"/>
      <c r="C24" s="204"/>
      <c r="D24" s="203"/>
      <c r="E24" s="203"/>
      <c r="F24" s="203"/>
      <c r="G24" s="203"/>
      <c r="H24" s="203"/>
      <c r="I24" s="203"/>
      <c r="J24" s="203"/>
      <c r="K24" s="203"/>
      <c r="L24" s="203"/>
      <c r="M24" s="203"/>
      <c r="N24" s="203"/>
      <c r="O24" s="205"/>
      <c r="P24" s="203"/>
      <c r="Q24" s="203"/>
      <c r="R24" s="203"/>
      <c r="S24" s="203"/>
      <c r="T24" s="206"/>
      <c r="U24" s="97">
        <f>IF(P24="",0,$U$13-'Vérification des Licences'!P24)</f>
        <v>0</v>
      </c>
      <c r="V24" s="97" t="str">
        <f t="shared" si="0"/>
        <v/>
      </c>
      <c r="W24" s="248" t="str">
        <f t="shared" si="1"/>
        <v/>
      </c>
      <c r="X24" s="93">
        <f t="shared" si="3"/>
        <v>0</v>
      </c>
      <c r="Y24" s="93" t="str">
        <f t="shared" si="2"/>
        <v xml:space="preserve"> - 0</v>
      </c>
    </row>
    <row r="25" spans="1:25" ht="15" customHeight="1" x14ac:dyDescent="0.2">
      <c r="A25" s="203"/>
      <c r="B25" s="203"/>
      <c r="C25" s="204"/>
      <c r="D25" s="203"/>
      <c r="E25" s="203"/>
      <c r="F25" s="203"/>
      <c r="G25" s="203"/>
      <c r="H25" s="203"/>
      <c r="I25" s="203"/>
      <c r="J25" s="203"/>
      <c r="K25" s="203"/>
      <c r="L25" s="203"/>
      <c r="M25" s="203"/>
      <c r="N25" s="203"/>
      <c r="O25" s="205"/>
      <c r="P25" s="203"/>
      <c r="Q25" s="203"/>
      <c r="R25" s="203"/>
      <c r="S25" s="203"/>
      <c r="T25" s="206"/>
      <c r="U25" s="97">
        <f>IF(P25="",0,$U$13-'Vérification des Licences'!P25)</f>
        <v>0</v>
      </c>
      <c r="V25" s="97" t="str">
        <f t="shared" si="0"/>
        <v/>
      </c>
      <c r="W25" s="248" t="str">
        <f t="shared" si="1"/>
        <v/>
      </c>
      <c r="X25" s="93">
        <f t="shared" si="3"/>
        <v>0</v>
      </c>
      <c r="Y25" s="93" t="str">
        <f t="shared" si="2"/>
        <v xml:space="preserve"> - 0</v>
      </c>
    </row>
    <row r="26" spans="1:25" ht="15" customHeight="1" x14ac:dyDescent="0.2">
      <c r="A26" s="203"/>
      <c r="B26" s="203"/>
      <c r="C26" s="204"/>
      <c r="D26" s="203"/>
      <c r="E26" s="203"/>
      <c r="F26" s="203"/>
      <c r="G26" s="203"/>
      <c r="H26" s="203"/>
      <c r="I26" s="203"/>
      <c r="J26" s="203"/>
      <c r="K26" s="203"/>
      <c r="L26" s="203"/>
      <c r="M26" s="203"/>
      <c r="N26" s="203"/>
      <c r="O26" s="207"/>
      <c r="P26" s="203"/>
      <c r="Q26" s="203"/>
      <c r="R26" s="203"/>
      <c r="S26" s="203"/>
      <c r="T26" s="206"/>
      <c r="U26" s="97">
        <f>IF(P26="",0,$U$13-'Vérification des Licences'!P26)</f>
        <v>0</v>
      </c>
      <c r="V26" s="97" t="str">
        <f t="shared" si="0"/>
        <v/>
      </c>
      <c r="W26" s="248" t="str">
        <f t="shared" si="1"/>
        <v/>
      </c>
      <c r="X26" s="93">
        <f t="shared" si="3"/>
        <v>0</v>
      </c>
      <c r="Y26" s="93" t="str">
        <f t="shared" si="2"/>
        <v xml:space="preserve"> - 0</v>
      </c>
    </row>
    <row r="27" spans="1:25" ht="15" customHeight="1" x14ac:dyDescent="0.2">
      <c r="A27" s="203"/>
      <c r="B27" s="203"/>
      <c r="C27" s="204"/>
      <c r="D27" s="203"/>
      <c r="E27" s="203"/>
      <c r="F27" s="203"/>
      <c r="G27" s="203"/>
      <c r="H27" s="203"/>
      <c r="I27" s="203"/>
      <c r="J27" s="203"/>
      <c r="K27" s="203"/>
      <c r="L27" s="203"/>
      <c r="M27" s="203"/>
      <c r="N27" s="203"/>
      <c r="O27" s="205"/>
      <c r="P27" s="203"/>
      <c r="Q27" s="203"/>
      <c r="R27" s="203"/>
      <c r="S27" s="203"/>
      <c r="T27" s="206"/>
      <c r="U27" s="97">
        <f>IF(P27="",0,$U$13-'Vérification des Licences'!P27)</f>
        <v>0</v>
      </c>
      <c r="V27" s="97" t="str">
        <f t="shared" si="0"/>
        <v/>
      </c>
      <c r="W27" s="248" t="str">
        <f t="shared" si="1"/>
        <v/>
      </c>
      <c r="X27" s="93">
        <f t="shared" si="3"/>
        <v>0</v>
      </c>
      <c r="Y27" s="93" t="str">
        <f t="shared" si="2"/>
        <v xml:space="preserve"> - 0</v>
      </c>
    </row>
    <row r="28" spans="1:25" ht="15" customHeight="1" x14ac:dyDescent="0.2">
      <c r="A28" s="203"/>
      <c r="B28" s="203"/>
      <c r="C28" s="204"/>
      <c r="D28" s="203"/>
      <c r="E28" s="203"/>
      <c r="F28" s="203"/>
      <c r="G28" s="203"/>
      <c r="H28" s="203"/>
      <c r="I28" s="203"/>
      <c r="J28" s="203"/>
      <c r="K28" s="203"/>
      <c r="L28" s="203"/>
      <c r="M28" s="203"/>
      <c r="N28" s="203"/>
      <c r="O28" s="205"/>
      <c r="P28" s="203"/>
      <c r="Q28" s="203"/>
      <c r="R28" s="203"/>
      <c r="S28" s="203"/>
      <c r="T28" s="206"/>
      <c r="U28" s="97">
        <f>IF(P28="",0,$U$13-'Vérification des Licences'!P28)</f>
        <v>0</v>
      </c>
      <c r="V28" s="97" t="str">
        <f t="shared" si="0"/>
        <v/>
      </c>
      <c r="W28" s="248" t="str">
        <f t="shared" si="1"/>
        <v/>
      </c>
      <c r="X28" s="93">
        <f t="shared" si="3"/>
        <v>0</v>
      </c>
      <c r="Y28" s="93" t="str">
        <f t="shared" si="2"/>
        <v xml:space="preserve"> - 0</v>
      </c>
    </row>
    <row r="29" spans="1:25" ht="15" customHeight="1" x14ac:dyDescent="0.2">
      <c r="A29" s="203"/>
      <c r="B29" s="203"/>
      <c r="C29" s="204"/>
      <c r="D29" s="203"/>
      <c r="E29" s="203"/>
      <c r="F29" s="203"/>
      <c r="G29" s="203"/>
      <c r="H29" s="203"/>
      <c r="I29" s="203"/>
      <c r="J29" s="203"/>
      <c r="K29" s="203"/>
      <c r="L29" s="203"/>
      <c r="M29" s="203"/>
      <c r="N29" s="203"/>
      <c r="O29" s="205"/>
      <c r="P29" s="203"/>
      <c r="Q29" s="203"/>
      <c r="R29" s="203"/>
      <c r="S29" s="203"/>
      <c r="T29" s="206"/>
      <c r="U29" s="97">
        <f>IF(P29="",0,$U$13-'Vérification des Licences'!P29)</f>
        <v>0</v>
      </c>
      <c r="V29" s="97" t="str">
        <f t="shared" si="0"/>
        <v/>
      </c>
      <c r="W29" s="248" t="str">
        <f t="shared" si="1"/>
        <v/>
      </c>
      <c r="X29" s="93">
        <f t="shared" si="3"/>
        <v>0</v>
      </c>
      <c r="Y29" s="93" t="str">
        <f t="shared" si="2"/>
        <v xml:space="preserve"> - 0</v>
      </c>
    </row>
    <row r="30" spans="1:25" ht="15" customHeight="1" x14ac:dyDescent="0.2">
      <c r="A30" s="203"/>
      <c r="B30" s="203"/>
      <c r="C30" s="204"/>
      <c r="D30" s="203"/>
      <c r="E30" s="203"/>
      <c r="F30" s="203"/>
      <c r="G30" s="203"/>
      <c r="H30" s="203"/>
      <c r="I30" s="203"/>
      <c r="J30" s="203"/>
      <c r="K30" s="203"/>
      <c r="L30" s="203"/>
      <c r="M30" s="203"/>
      <c r="N30" s="203"/>
      <c r="O30" s="205"/>
      <c r="P30" s="203"/>
      <c r="Q30" s="203"/>
      <c r="R30" s="203"/>
      <c r="S30" s="203"/>
      <c r="T30" s="206"/>
      <c r="U30" s="97">
        <f>IF(P30="",0,$U$13-'Vérification des Licences'!P30)</f>
        <v>0</v>
      </c>
      <c r="V30" s="97" t="str">
        <f t="shared" si="0"/>
        <v/>
      </c>
      <c r="W30" s="248" t="str">
        <f t="shared" si="1"/>
        <v/>
      </c>
      <c r="X30" s="93">
        <f t="shared" si="3"/>
        <v>0</v>
      </c>
      <c r="Y30" s="93" t="str">
        <f t="shared" si="2"/>
        <v xml:space="preserve"> - 0</v>
      </c>
    </row>
    <row r="31" spans="1:25" ht="15" customHeight="1" x14ac:dyDescent="0.2">
      <c r="A31" s="203"/>
      <c r="B31" s="203"/>
      <c r="C31" s="204"/>
      <c r="D31" s="203"/>
      <c r="E31" s="203"/>
      <c r="F31" s="203"/>
      <c r="G31" s="203"/>
      <c r="H31" s="203"/>
      <c r="I31" s="203"/>
      <c r="J31" s="203"/>
      <c r="K31" s="203"/>
      <c r="L31" s="203"/>
      <c r="M31" s="203"/>
      <c r="N31" s="203"/>
      <c r="O31" s="207"/>
      <c r="P31" s="203"/>
      <c r="Q31" s="203"/>
      <c r="R31" s="203"/>
      <c r="S31" s="203"/>
      <c r="T31" s="206"/>
      <c r="U31" s="97">
        <f>IF(P31="",0,$U$13-'Vérification des Licences'!P31)</f>
        <v>0</v>
      </c>
      <c r="V31" s="97" t="str">
        <f t="shared" si="0"/>
        <v/>
      </c>
      <c r="W31" s="248" t="str">
        <f t="shared" si="1"/>
        <v/>
      </c>
      <c r="X31" s="93">
        <f t="shared" si="3"/>
        <v>0</v>
      </c>
      <c r="Y31" s="93" t="str">
        <f t="shared" si="2"/>
        <v xml:space="preserve"> - 0</v>
      </c>
    </row>
    <row r="32" spans="1:25" ht="15" customHeight="1" x14ac:dyDescent="0.2">
      <c r="A32" s="203"/>
      <c r="B32" s="203"/>
      <c r="C32" s="204"/>
      <c r="D32" s="203"/>
      <c r="E32" s="203"/>
      <c r="F32" s="203"/>
      <c r="G32" s="203"/>
      <c r="H32" s="203"/>
      <c r="I32" s="203"/>
      <c r="J32" s="203"/>
      <c r="K32" s="203"/>
      <c r="L32" s="203"/>
      <c r="M32" s="203"/>
      <c r="N32" s="203"/>
      <c r="O32" s="205"/>
      <c r="P32" s="203"/>
      <c r="Q32" s="203"/>
      <c r="R32" s="203"/>
      <c r="S32" s="203"/>
      <c r="T32" s="206"/>
      <c r="U32" s="97">
        <f>IF(P32="",0,$U$13-'Vérification des Licences'!P32)</f>
        <v>0</v>
      </c>
      <c r="V32" s="97" t="str">
        <f t="shared" si="0"/>
        <v/>
      </c>
      <c r="W32" s="248" t="str">
        <f t="shared" si="1"/>
        <v/>
      </c>
      <c r="X32" s="93">
        <f t="shared" si="3"/>
        <v>0</v>
      </c>
      <c r="Y32" s="93" t="str">
        <f t="shared" si="2"/>
        <v xml:space="preserve"> - 0</v>
      </c>
    </row>
    <row r="33" spans="1:25" ht="15" customHeight="1" x14ac:dyDescent="0.2">
      <c r="A33" s="203"/>
      <c r="B33" s="203"/>
      <c r="C33" s="204"/>
      <c r="D33" s="203"/>
      <c r="E33" s="203"/>
      <c r="F33" s="203"/>
      <c r="G33" s="203"/>
      <c r="H33" s="203"/>
      <c r="I33" s="203"/>
      <c r="J33" s="203"/>
      <c r="K33" s="203"/>
      <c r="L33" s="203"/>
      <c r="M33" s="203"/>
      <c r="N33" s="203"/>
      <c r="O33" s="207"/>
      <c r="P33" s="203"/>
      <c r="Q33" s="203"/>
      <c r="R33" s="203"/>
      <c r="S33" s="203"/>
      <c r="T33" s="206"/>
      <c r="U33" s="97">
        <f>IF(P33="",0,$U$13-'Vérification des Licences'!P33)</f>
        <v>0</v>
      </c>
      <c r="V33" s="97" t="str">
        <f t="shared" si="0"/>
        <v/>
      </c>
      <c r="W33" s="248" t="str">
        <f t="shared" si="1"/>
        <v/>
      </c>
      <c r="X33" s="93">
        <f t="shared" si="3"/>
        <v>0</v>
      </c>
      <c r="Y33" s="93" t="str">
        <f t="shared" si="2"/>
        <v xml:space="preserve"> - 0</v>
      </c>
    </row>
    <row r="34" spans="1:25" x14ac:dyDescent="0.2">
      <c r="A34" s="203"/>
      <c r="B34" s="203"/>
      <c r="C34" s="204"/>
      <c r="D34" s="203"/>
      <c r="E34" s="203"/>
      <c r="F34" s="203"/>
      <c r="G34" s="203"/>
      <c r="H34" s="203"/>
      <c r="I34" s="203"/>
      <c r="J34" s="203"/>
      <c r="K34" s="203"/>
      <c r="L34" s="203"/>
      <c r="M34" s="203"/>
      <c r="N34" s="203"/>
      <c r="O34" s="205"/>
      <c r="P34" s="203"/>
      <c r="Q34" s="203"/>
      <c r="R34" s="203"/>
      <c r="S34" s="203"/>
      <c r="T34" s="206"/>
      <c r="U34" s="97">
        <f>IF(P34="",0,$U$13-'Vérification des Licences'!P34)</f>
        <v>0</v>
      </c>
      <c r="V34" s="97" t="str">
        <f t="shared" si="0"/>
        <v/>
      </c>
      <c r="W34" s="248" t="str">
        <f t="shared" si="1"/>
        <v/>
      </c>
      <c r="X34" s="93">
        <f t="shared" si="3"/>
        <v>0</v>
      </c>
      <c r="Y34" s="93" t="str">
        <f t="shared" si="2"/>
        <v xml:space="preserve"> - 0</v>
      </c>
    </row>
    <row r="35" spans="1:25" x14ac:dyDescent="0.2">
      <c r="A35" s="203"/>
      <c r="B35" s="203"/>
      <c r="C35" s="204"/>
      <c r="D35" s="203"/>
      <c r="E35" s="203"/>
      <c r="F35" s="203"/>
      <c r="G35" s="203"/>
      <c r="H35" s="203"/>
      <c r="I35" s="203"/>
      <c r="J35" s="203"/>
      <c r="K35" s="203"/>
      <c r="L35" s="203"/>
      <c r="M35" s="203"/>
      <c r="N35" s="203"/>
      <c r="O35" s="207"/>
      <c r="P35" s="203"/>
      <c r="Q35" s="203"/>
      <c r="R35" s="203"/>
      <c r="S35" s="203"/>
      <c r="T35" s="206"/>
      <c r="U35" s="97">
        <f>IF(P35="",0,$U$13-'Vérification des Licences'!P35)</f>
        <v>0</v>
      </c>
      <c r="V35" s="97" t="str">
        <f t="shared" si="0"/>
        <v/>
      </c>
      <c r="W35" s="248" t="str">
        <f t="shared" si="1"/>
        <v/>
      </c>
      <c r="X35" s="93">
        <f t="shared" si="3"/>
        <v>0</v>
      </c>
      <c r="Y35" s="93" t="str">
        <f t="shared" si="2"/>
        <v xml:space="preserve"> - 0</v>
      </c>
    </row>
    <row r="36" spans="1:25" x14ac:dyDescent="0.2">
      <c r="A36" s="203"/>
      <c r="B36" s="203"/>
      <c r="C36" s="204"/>
      <c r="D36" s="203"/>
      <c r="E36" s="203"/>
      <c r="F36" s="203"/>
      <c r="G36" s="203"/>
      <c r="H36" s="203"/>
      <c r="I36" s="203"/>
      <c r="J36" s="203"/>
      <c r="K36" s="203"/>
      <c r="L36" s="203"/>
      <c r="M36" s="203"/>
      <c r="N36" s="203"/>
      <c r="O36" s="205"/>
      <c r="P36" s="203"/>
      <c r="Q36" s="203"/>
      <c r="R36" s="203"/>
      <c r="S36" s="203"/>
      <c r="T36" s="206"/>
      <c r="U36" s="97">
        <f>IF(P36="",0,$U$13-'Vérification des Licences'!P36)</f>
        <v>0</v>
      </c>
      <c r="V36" s="97" t="str">
        <f t="shared" si="0"/>
        <v/>
      </c>
      <c r="W36" s="248" t="str">
        <f t="shared" si="1"/>
        <v/>
      </c>
      <c r="X36" s="93">
        <f t="shared" si="3"/>
        <v>0</v>
      </c>
      <c r="Y36" s="93" t="str">
        <f t="shared" si="2"/>
        <v xml:space="preserve"> - 0</v>
      </c>
    </row>
    <row r="37" spans="1:25" x14ac:dyDescent="0.2">
      <c r="A37" s="203"/>
      <c r="B37" s="203"/>
      <c r="C37" s="204"/>
      <c r="D37" s="203"/>
      <c r="E37" s="203"/>
      <c r="F37" s="203"/>
      <c r="G37" s="203"/>
      <c r="H37" s="203"/>
      <c r="I37" s="203"/>
      <c r="J37" s="203"/>
      <c r="K37" s="203"/>
      <c r="L37" s="203"/>
      <c r="M37" s="203"/>
      <c r="N37" s="203"/>
      <c r="O37" s="207"/>
      <c r="P37" s="203"/>
      <c r="Q37" s="203"/>
      <c r="R37" s="203"/>
      <c r="S37" s="203"/>
      <c r="T37" s="206"/>
      <c r="U37" s="97">
        <f>IF(P37="",0,$U$13-'Vérification des Licences'!P37)</f>
        <v>0</v>
      </c>
      <c r="V37" s="97" t="str">
        <f t="shared" si="0"/>
        <v/>
      </c>
      <c r="W37" s="248" t="str">
        <f t="shared" si="1"/>
        <v/>
      </c>
      <c r="X37" s="93">
        <f t="shared" si="3"/>
        <v>0</v>
      </c>
      <c r="Y37" s="93" t="str">
        <f t="shared" si="2"/>
        <v xml:space="preserve"> - 0</v>
      </c>
    </row>
    <row r="38" spans="1:25" x14ac:dyDescent="0.2">
      <c r="A38" s="203"/>
      <c r="B38" s="203"/>
      <c r="C38" s="204"/>
      <c r="D38" s="203"/>
      <c r="E38" s="203"/>
      <c r="F38" s="203"/>
      <c r="G38" s="203"/>
      <c r="H38" s="203"/>
      <c r="I38" s="203"/>
      <c r="J38" s="203"/>
      <c r="K38" s="203"/>
      <c r="L38" s="203"/>
      <c r="M38" s="203"/>
      <c r="N38" s="203"/>
      <c r="O38" s="205"/>
      <c r="P38" s="203"/>
      <c r="Q38" s="203"/>
      <c r="R38" s="203"/>
      <c r="S38" s="203"/>
      <c r="T38" s="206"/>
      <c r="U38" s="97">
        <f>IF(P38="",0,$U$13-'Vérification des Licences'!P38)</f>
        <v>0</v>
      </c>
      <c r="V38" s="97" t="str">
        <f t="shared" si="0"/>
        <v/>
      </c>
      <c r="W38" s="248" t="str">
        <f t="shared" si="1"/>
        <v/>
      </c>
      <c r="X38" s="93">
        <f t="shared" si="3"/>
        <v>0</v>
      </c>
      <c r="Y38" s="93" t="str">
        <f t="shared" si="2"/>
        <v xml:space="preserve"> - 0</v>
      </c>
    </row>
    <row r="39" spans="1:25" x14ac:dyDescent="0.2">
      <c r="A39" s="203"/>
      <c r="B39" s="203"/>
      <c r="C39" s="204"/>
      <c r="D39" s="203"/>
      <c r="E39" s="203"/>
      <c r="F39" s="203"/>
      <c r="G39" s="203"/>
      <c r="H39" s="203"/>
      <c r="I39" s="203"/>
      <c r="J39" s="203"/>
      <c r="K39" s="203"/>
      <c r="L39" s="203"/>
      <c r="M39" s="203"/>
      <c r="N39" s="203"/>
      <c r="O39" s="205"/>
      <c r="P39" s="203"/>
      <c r="Q39" s="203"/>
      <c r="R39" s="203"/>
      <c r="S39" s="203"/>
      <c r="T39" s="206"/>
      <c r="U39" s="97">
        <f>IF(P39="",0,$U$13-'Vérification des Licences'!P39)</f>
        <v>0</v>
      </c>
      <c r="V39" s="97" t="str">
        <f t="shared" si="0"/>
        <v/>
      </c>
      <c r="W39" s="248" t="str">
        <f t="shared" si="1"/>
        <v/>
      </c>
      <c r="X39" s="93">
        <f t="shared" si="3"/>
        <v>0</v>
      </c>
      <c r="Y39" s="93" t="str">
        <f t="shared" si="2"/>
        <v xml:space="preserve"> - 0</v>
      </c>
    </row>
    <row r="40" spans="1:25" x14ac:dyDescent="0.2">
      <c r="A40" s="293"/>
      <c r="B40" s="203"/>
      <c r="C40" s="204"/>
      <c r="D40" s="203"/>
      <c r="E40" s="203"/>
      <c r="F40" s="203"/>
      <c r="G40" s="203"/>
      <c r="H40" s="203"/>
      <c r="I40" s="203"/>
      <c r="J40" s="203"/>
      <c r="K40" s="203"/>
      <c r="L40" s="203"/>
      <c r="M40" s="203"/>
      <c r="N40" s="203"/>
      <c r="O40" s="205"/>
      <c r="P40" s="203"/>
      <c r="Q40" s="203"/>
      <c r="R40" s="203"/>
      <c r="S40" s="203"/>
      <c r="T40" s="206"/>
      <c r="U40" s="97">
        <f>IF(P40="",0,$U$13-'Vérification des Licences'!P40)</f>
        <v>0</v>
      </c>
      <c r="V40" s="97" t="str">
        <f t="shared" si="0"/>
        <v/>
      </c>
      <c r="W40" s="248" t="str">
        <f t="shared" si="1"/>
        <v/>
      </c>
      <c r="X40" s="93">
        <f t="shared" si="3"/>
        <v>0</v>
      </c>
      <c r="Y40" s="93" t="str">
        <f t="shared" si="2"/>
        <v xml:space="preserve"> - 0</v>
      </c>
    </row>
    <row r="41" spans="1:25" x14ac:dyDescent="0.2">
      <c r="A41" s="203"/>
      <c r="B41" s="203"/>
      <c r="C41" s="204"/>
      <c r="D41" s="203"/>
      <c r="E41" s="203"/>
      <c r="F41" s="203"/>
      <c r="G41" s="203"/>
      <c r="H41" s="203"/>
      <c r="I41" s="203"/>
      <c r="J41" s="203"/>
      <c r="K41" s="203"/>
      <c r="L41" s="203"/>
      <c r="M41" s="203"/>
      <c r="N41" s="203"/>
      <c r="O41" s="207"/>
      <c r="P41" s="203"/>
      <c r="Q41" s="203"/>
      <c r="R41" s="203"/>
      <c r="S41" s="203"/>
      <c r="T41" s="206"/>
      <c r="U41" s="97">
        <f>IF(P41="",0,$U$13-'Vérification des Licences'!P41)</f>
        <v>0</v>
      </c>
      <c r="V41" s="97" t="str">
        <f t="shared" si="0"/>
        <v/>
      </c>
      <c r="W41" s="248" t="str">
        <f t="shared" si="1"/>
        <v/>
      </c>
      <c r="X41" s="93">
        <f t="shared" si="3"/>
        <v>0</v>
      </c>
      <c r="Y41" s="93" t="str">
        <f t="shared" si="2"/>
        <v xml:space="preserve"> - 0</v>
      </c>
    </row>
    <row r="42" spans="1:25" x14ac:dyDescent="0.2">
      <c r="A42" s="203"/>
      <c r="B42" s="203"/>
      <c r="C42" s="204"/>
      <c r="D42" s="203"/>
      <c r="E42" s="203"/>
      <c r="F42" s="203"/>
      <c r="G42" s="203"/>
      <c r="H42" s="203"/>
      <c r="I42" s="203"/>
      <c r="J42" s="203"/>
      <c r="K42" s="203"/>
      <c r="L42" s="203"/>
      <c r="M42" s="203"/>
      <c r="N42" s="203"/>
      <c r="O42" s="205"/>
      <c r="P42" s="203"/>
      <c r="Q42" s="203"/>
      <c r="R42" s="203"/>
      <c r="S42" s="203"/>
      <c r="T42" s="206"/>
      <c r="U42" s="97">
        <f>IF(P42="",0,$U$13-'Vérification des Licences'!P42)</f>
        <v>0</v>
      </c>
      <c r="V42" s="97" t="str">
        <f t="shared" si="0"/>
        <v/>
      </c>
      <c r="W42" s="248" t="str">
        <f t="shared" si="1"/>
        <v/>
      </c>
      <c r="X42" s="93">
        <f t="shared" si="3"/>
        <v>0</v>
      </c>
      <c r="Y42" s="93" t="str">
        <f t="shared" si="2"/>
        <v xml:space="preserve"> - 0</v>
      </c>
    </row>
    <row r="43" spans="1:25" x14ac:dyDescent="0.2">
      <c r="A43" s="203"/>
      <c r="B43" s="203"/>
      <c r="C43" s="204"/>
      <c r="D43" s="203"/>
      <c r="E43" s="203"/>
      <c r="F43" s="203"/>
      <c r="G43" s="203"/>
      <c r="H43" s="203"/>
      <c r="I43" s="203"/>
      <c r="J43" s="203"/>
      <c r="K43" s="203"/>
      <c r="L43" s="203"/>
      <c r="M43" s="203"/>
      <c r="N43" s="203"/>
      <c r="O43" s="205"/>
      <c r="P43" s="203"/>
      <c r="Q43" s="203"/>
      <c r="R43" s="203"/>
      <c r="S43" s="203"/>
      <c r="T43" s="206"/>
      <c r="U43" s="97">
        <f>IF(P43="",0,$U$13-'Vérification des Licences'!P43)</f>
        <v>0</v>
      </c>
      <c r="V43" s="97" t="str">
        <f t="shared" si="0"/>
        <v/>
      </c>
      <c r="W43" s="248" t="str">
        <f t="shared" si="1"/>
        <v/>
      </c>
      <c r="X43" s="93">
        <f t="shared" si="3"/>
        <v>0</v>
      </c>
      <c r="Y43" s="93" t="str">
        <f t="shared" si="2"/>
        <v xml:space="preserve"> - 0</v>
      </c>
    </row>
    <row r="44" spans="1:25" x14ac:dyDescent="0.2">
      <c r="A44" s="203"/>
      <c r="B44" s="203"/>
      <c r="C44" s="204"/>
      <c r="D44" s="203"/>
      <c r="E44" s="203"/>
      <c r="F44" s="203"/>
      <c r="G44" s="203"/>
      <c r="H44" s="203"/>
      <c r="I44" s="203"/>
      <c r="J44" s="203"/>
      <c r="K44" s="203"/>
      <c r="L44" s="203"/>
      <c r="M44" s="203"/>
      <c r="N44" s="203"/>
      <c r="O44" s="205"/>
      <c r="P44" s="203"/>
      <c r="Q44" s="203"/>
      <c r="R44" s="203"/>
      <c r="S44" s="203"/>
      <c r="T44" s="206"/>
      <c r="U44" s="97">
        <f>IF(P44="",0,$U$13-'Vérification des Licences'!P44)</f>
        <v>0</v>
      </c>
      <c r="V44" s="97" t="str">
        <f t="shared" si="0"/>
        <v/>
      </c>
      <c r="W44" s="248" t="str">
        <f t="shared" si="1"/>
        <v/>
      </c>
      <c r="X44" s="93">
        <f t="shared" si="3"/>
        <v>0</v>
      </c>
      <c r="Y44" s="93" t="str">
        <f t="shared" si="2"/>
        <v xml:space="preserve"> - 0</v>
      </c>
    </row>
    <row r="45" spans="1:25" x14ac:dyDescent="0.2">
      <c r="A45" s="203"/>
      <c r="B45" s="203"/>
      <c r="C45" s="204"/>
      <c r="D45" s="203"/>
      <c r="E45" s="203"/>
      <c r="F45" s="203"/>
      <c r="G45" s="203"/>
      <c r="H45" s="203"/>
      <c r="I45" s="203"/>
      <c r="J45" s="203"/>
      <c r="K45" s="203"/>
      <c r="L45" s="203"/>
      <c r="M45" s="203"/>
      <c r="N45" s="203"/>
      <c r="O45" s="207"/>
      <c r="P45" s="203"/>
      <c r="Q45" s="203"/>
      <c r="R45" s="203"/>
      <c r="S45" s="203"/>
      <c r="T45" s="206"/>
      <c r="U45" s="97">
        <f>IF(P45="",0,$U$13-'Vérification des Licences'!P45)</f>
        <v>0</v>
      </c>
      <c r="V45" s="97" t="str">
        <f t="shared" si="0"/>
        <v/>
      </c>
      <c r="W45" s="248" t="str">
        <f t="shared" si="1"/>
        <v/>
      </c>
      <c r="X45" s="93">
        <f t="shared" si="3"/>
        <v>0</v>
      </c>
      <c r="Y45" s="93" t="str">
        <f t="shared" si="2"/>
        <v xml:space="preserve"> - 0</v>
      </c>
    </row>
    <row r="46" spans="1:25" x14ac:dyDescent="0.2">
      <c r="A46" s="203"/>
      <c r="B46" s="203"/>
      <c r="C46" s="204"/>
      <c r="D46" s="203"/>
      <c r="E46" s="203"/>
      <c r="F46" s="203"/>
      <c r="G46" s="203"/>
      <c r="H46" s="203"/>
      <c r="I46" s="203"/>
      <c r="J46" s="203"/>
      <c r="K46" s="203"/>
      <c r="L46" s="203"/>
      <c r="M46" s="203"/>
      <c r="N46" s="203"/>
      <c r="O46" s="205"/>
      <c r="P46" s="203"/>
      <c r="Q46" s="203"/>
      <c r="R46" s="203"/>
      <c r="S46" s="203"/>
      <c r="T46" s="206"/>
      <c r="U46" s="97">
        <f>IF(P46="",0,$U$13-'Vérification des Licences'!P46)</f>
        <v>0</v>
      </c>
      <c r="V46" s="97" t="str">
        <f t="shared" si="0"/>
        <v/>
      </c>
      <c r="W46" s="248" t="str">
        <f t="shared" si="1"/>
        <v/>
      </c>
      <c r="X46" s="93">
        <f t="shared" si="3"/>
        <v>0</v>
      </c>
      <c r="Y46" s="93" t="str">
        <f t="shared" si="2"/>
        <v xml:space="preserve"> - 0</v>
      </c>
    </row>
    <row r="47" spans="1:25" x14ac:dyDescent="0.2">
      <c r="A47" s="203"/>
      <c r="B47" s="203"/>
      <c r="C47" s="204"/>
      <c r="D47" s="203"/>
      <c r="E47" s="203"/>
      <c r="F47" s="203"/>
      <c r="G47" s="203"/>
      <c r="H47" s="203"/>
      <c r="I47" s="203"/>
      <c r="J47" s="203"/>
      <c r="K47" s="203"/>
      <c r="L47" s="203"/>
      <c r="M47" s="203"/>
      <c r="N47" s="203"/>
      <c r="O47" s="205"/>
      <c r="P47" s="203"/>
      <c r="Q47" s="203"/>
      <c r="R47" s="203"/>
      <c r="S47" s="203"/>
      <c r="T47" s="206"/>
      <c r="U47" s="97">
        <f>IF(P47="",0,$U$13-'Vérification des Licences'!P47)</f>
        <v>0</v>
      </c>
      <c r="V47" s="97" t="str">
        <f t="shared" si="0"/>
        <v/>
      </c>
      <c r="W47" s="248" t="str">
        <f t="shared" si="1"/>
        <v/>
      </c>
      <c r="X47" s="93">
        <f t="shared" si="3"/>
        <v>0</v>
      </c>
      <c r="Y47" s="93" t="str">
        <f t="shared" si="2"/>
        <v xml:space="preserve"> - 0</v>
      </c>
    </row>
    <row r="48" spans="1:25" x14ac:dyDescent="0.2">
      <c r="A48" s="203"/>
      <c r="B48" s="203"/>
      <c r="C48" s="204"/>
      <c r="D48" s="203"/>
      <c r="E48" s="203"/>
      <c r="F48" s="203"/>
      <c r="G48" s="203"/>
      <c r="H48" s="203"/>
      <c r="I48" s="203"/>
      <c r="J48" s="203"/>
      <c r="K48" s="203"/>
      <c r="L48" s="203"/>
      <c r="M48" s="203"/>
      <c r="N48" s="203"/>
      <c r="O48" s="205"/>
      <c r="P48" s="203"/>
      <c r="Q48" s="203"/>
      <c r="R48" s="203"/>
      <c r="S48" s="203"/>
      <c r="T48" s="206"/>
      <c r="U48" s="97">
        <f>IF(P48="",0,$U$13-'Vérification des Licences'!P48)</f>
        <v>0</v>
      </c>
      <c r="V48" s="97" t="str">
        <f t="shared" si="0"/>
        <v/>
      </c>
      <c r="W48" s="248" t="str">
        <f t="shared" ref="W48:W79" si="4">IF(V48="","",IF(V48&gt;=$V$2,"Benjamin",IF((V48&gt;=$W$2)*OR(V48&lt;=$Y$2),"Minime",IF((V48&gt;=$Z$2)*OR(V48&lt;=$AB$2),"Cadet",IF((V48&gt;=$AC$2)*OR(V48&lt;=$AE$2),"Junior",IF((V48&gt;=$AF$2)*OR(V48&lt;=$AG$2),"Senior",IF(V48&lt;=$AH$2,"Veteran",0)))))))</f>
        <v/>
      </c>
      <c r="X48" s="93">
        <f t="shared" si="3"/>
        <v>0</v>
      </c>
      <c r="Y48" s="93" t="str">
        <f t="shared" si="2"/>
        <v xml:space="preserve"> - 0</v>
      </c>
    </row>
    <row r="49" spans="1:25" x14ac:dyDescent="0.2">
      <c r="A49" s="203"/>
      <c r="B49" s="203"/>
      <c r="C49" s="204"/>
      <c r="D49" s="203"/>
      <c r="E49" s="203"/>
      <c r="F49" s="203"/>
      <c r="G49" s="203"/>
      <c r="H49" s="203"/>
      <c r="I49" s="203"/>
      <c r="J49" s="203"/>
      <c r="K49" s="203"/>
      <c r="L49" s="203"/>
      <c r="M49" s="203"/>
      <c r="N49" s="203"/>
      <c r="O49" s="205"/>
      <c r="P49" s="203"/>
      <c r="Q49" s="203"/>
      <c r="R49" s="203"/>
      <c r="S49" s="203"/>
      <c r="T49" s="206"/>
      <c r="U49" s="97">
        <f>IF(P49="",0,$U$13-'Vérification des Licences'!P49)</f>
        <v>0</v>
      </c>
      <c r="V49" s="97" t="str">
        <f t="shared" si="0"/>
        <v/>
      </c>
      <c r="W49" s="248" t="str">
        <f t="shared" si="4"/>
        <v/>
      </c>
      <c r="X49" s="93">
        <f t="shared" si="3"/>
        <v>0</v>
      </c>
      <c r="Y49" s="93" t="str">
        <f t="shared" si="2"/>
        <v xml:space="preserve"> - 0</v>
      </c>
    </row>
    <row r="50" spans="1:25" x14ac:dyDescent="0.2">
      <c r="A50" s="203"/>
      <c r="B50" s="203"/>
      <c r="C50" s="204"/>
      <c r="D50" s="203"/>
      <c r="E50" s="203"/>
      <c r="F50" s="203"/>
      <c r="G50" s="203"/>
      <c r="H50" s="203"/>
      <c r="I50" s="203"/>
      <c r="J50" s="203"/>
      <c r="K50" s="203"/>
      <c r="L50" s="203"/>
      <c r="M50" s="203"/>
      <c r="N50" s="203"/>
      <c r="O50" s="205"/>
      <c r="P50" s="203"/>
      <c r="Q50" s="203"/>
      <c r="R50" s="203"/>
      <c r="S50" s="203"/>
      <c r="T50" s="206"/>
      <c r="U50" s="97">
        <f>IF(P50="",0,$U$13-'Vérification des Licences'!P50)</f>
        <v>0</v>
      </c>
      <c r="V50" s="97" t="str">
        <f t="shared" si="0"/>
        <v/>
      </c>
      <c r="W50" s="248" t="str">
        <f t="shared" si="4"/>
        <v/>
      </c>
      <c r="X50" s="93">
        <f t="shared" si="3"/>
        <v>0</v>
      </c>
      <c r="Y50" s="93" t="str">
        <f t="shared" si="2"/>
        <v xml:space="preserve"> - 0</v>
      </c>
    </row>
    <row r="51" spans="1:25" x14ac:dyDescent="0.2">
      <c r="A51" s="203"/>
      <c r="B51" s="203"/>
      <c r="C51" s="204"/>
      <c r="D51" s="203"/>
      <c r="E51" s="203"/>
      <c r="F51" s="203"/>
      <c r="G51" s="203"/>
      <c r="H51" s="203"/>
      <c r="I51" s="203"/>
      <c r="J51" s="203"/>
      <c r="K51" s="203"/>
      <c r="L51" s="203"/>
      <c r="M51" s="203"/>
      <c r="N51" s="203"/>
      <c r="O51" s="205"/>
      <c r="P51" s="203"/>
      <c r="Q51" s="203"/>
      <c r="R51" s="203"/>
      <c r="S51" s="203"/>
      <c r="T51" s="206"/>
      <c r="U51" s="97">
        <f>IF(P51="",0,$U$13-'Vérification des Licences'!P51)</f>
        <v>0</v>
      </c>
      <c r="V51" s="97" t="str">
        <f t="shared" si="0"/>
        <v/>
      </c>
      <c r="W51" s="248" t="str">
        <f t="shared" si="4"/>
        <v/>
      </c>
      <c r="X51" s="93">
        <f t="shared" si="3"/>
        <v>0</v>
      </c>
      <c r="Y51" s="93" t="str">
        <f t="shared" si="2"/>
        <v xml:space="preserve"> - 0</v>
      </c>
    </row>
    <row r="52" spans="1:25" x14ac:dyDescent="0.2">
      <c r="A52" s="203"/>
      <c r="B52" s="203"/>
      <c r="C52" s="204"/>
      <c r="D52" s="203"/>
      <c r="E52" s="203"/>
      <c r="F52" s="203"/>
      <c r="G52" s="203"/>
      <c r="H52" s="203"/>
      <c r="I52" s="203"/>
      <c r="J52" s="203"/>
      <c r="K52" s="203"/>
      <c r="L52" s="203"/>
      <c r="M52" s="203"/>
      <c r="N52" s="203"/>
      <c r="O52" s="205"/>
      <c r="P52" s="203"/>
      <c r="Q52" s="203"/>
      <c r="R52" s="203"/>
      <c r="S52" s="203"/>
      <c r="T52" s="206"/>
      <c r="U52" s="97">
        <f>IF(P52="",0,$U$13-'Vérification des Licences'!P52)</f>
        <v>0</v>
      </c>
      <c r="V52" s="97" t="str">
        <f t="shared" si="0"/>
        <v/>
      </c>
      <c r="W52" s="248" t="str">
        <f t="shared" si="4"/>
        <v/>
      </c>
      <c r="X52" s="93">
        <f t="shared" si="3"/>
        <v>0</v>
      </c>
      <c r="Y52" s="93" t="str">
        <f t="shared" si="2"/>
        <v xml:space="preserve"> - 0</v>
      </c>
    </row>
    <row r="53" spans="1:25" x14ac:dyDescent="0.2">
      <c r="A53" s="203"/>
      <c r="B53" s="203"/>
      <c r="C53" s="204"/>
      <c r="D53" s="203"/>
      <c r="E53" s="203"/>
      <c r="F53" s="203"/>
      <c r="G53" s="203"/>
      <c r="H53" s="203"/>
      <c r="I53" s="203"/>
      <c r="J53" s="203"/>
      <c r="K53" s="203"/>
      <c r="L53" s="203"/>
      <c r="M53" s="203"/>
      <c r="N53" s="203"/>
      <c r="O53" s="207"/>
      <c r="P53" s="203"/>
      <c r="Q53" s="203"/>
      <c r="R53" s="203"/>
      <c r="S53" s="203"/>
      <c r="T53" s="206"/>
      <c r="U53" s="97">
        <f>IF(P53="",0,$U$13-'Vérification des Licences'!P53)</f>
        <v>0</v>
      </c>
      <c r="V53" s="97" t="str">
        <f t="shared" si="0"/>
        <v/>
      </c>
      <c r="W53" s="248" t="str">
        <f t="shared" si="4"/>
        <v/>
      </c>
      <c r="X53" s="93">
        <f t="shared" si="3"/>
        <v>0</v>
      </c>
      <c r="Y53" s="93" t="str">
        <f t="shared" si="2"/>
        <v xml:space="preserve"> - 0</v>
      </c>
    </row>
    <row r="54" spans="1:25" x14ac:dyDescent="0.2">
      <c r="A54" s="203"/>
      <c r="B54" s="203"/>
      <c r="C54" s="204"/>
      <c r="D54" s="203"/>
      <c r="E54" s="203"/>
      <c r="F54" s="203"/>
      <c r="G54" s="203"/>
      <c r="H54" s="203"/>
      <c r="I54" s="203"/>
      <c r="J54" s="203"/>
      <c r="K54" s="203"/>
      <c r="L54" s="203"/>
      <c r="M54" s="203"/>
      <c r="N54" s="203"/>
      <c r="O54" s="205"/>
      <c r="P54" s="203"/>
      <c r="Q54" s="203"/>
      <c r="R54" s="203"/>
      <c r="S54" s="203"/>
      <c r="T54" s="206"/>
      <c r="U54" s="97">
        <f>IF(P54="",0,$U$13-'Vérification des Licences'!P54)</f>
        <v>0</v>
      </c>
      <c r="V54" s="97" t="str">
        <f t="shared" si="0"/>
        <v/>
      </c>
      <c r="W54" s="248" t="str">
        <f t="shared" si="4"/>
        <v/>
      </c>
      <c r="X54" s="93">
        <f t="shared" si="3"/>
        <v>0</v>
      </c>
      <c r="Y54" s="93" t="str">
        <f t="shared" si="2"/>
        <v xml:space="preserve"> - 0</v>
      </c>
    </row>
    <row r="55" spans="1:25" x14ac:dyDescent="0.2">
      <c r="A55" s="203"/>
      <c r="B55" s="203"/>
      <c r="C55" s="204"/>
      <c r="D55" s="203"/>
      <c r="E55" s="203"/>
      <c r="F55" s="203"/>
      <c r="G55" s="203"/>
      <c r="H55" s="203"/>
      <c r="I55" s="203"/>
      <c r="J55" s="203"/>
      <c r="K55" s="203"/>
      <c r="L55" s="203"/>
      <c r="M55" s="203"/>
      <c r="N55" s="203"/>
      <c r="O55" s="205"/>
      <c r="P55" s="203"/>
      <c r="Q55" s="203"/>
      <c r="R55" s="203"/>
      <c r="S55" s="203"/>
      <c r="T55" s="206"/>
      <c r="U55" s="97">
        <f>IF(P55="",0,$U$13-'Vérification des Licences'!P55)</f>
        <v>0</v>
      </c>
      <c r="V55" s="97" t="str">
        <f t="shared" si="0"/>
        <v/>
      </c>
      <c r="W55" s="248" t="str">
        <f t="shared" si="4"/>
        <v/>
      </c>
      <c r="X55" s="93">
        <f t="shared" si="3"/>
        <v>0</v>
      </c>
      <c r="Y55" s="93" t="str">
        <f t="shared" si="2"/>
        <v xml:space="preserve"> - 0</v>
      </c>
    </row>
    <row r="56" spans="1:25" x14ac:dyDescent="0.2">
      <c r="A56" s="203"/>
      <c r="B56" s="203"/>
      <c r="C56" s="204"/>
      <c r="D56" s="203"/>
      <c r="E56" s="203"/>
      <c r="F56" s="203"/>
      <c r="G56" s="203"/>
      <c r="H56" s="203"/>
      <c r="I56" s="203"/>
      <c r="J56" s="203"/>
      <c r="K56" s="203"/>
      <c r="L56" s="203"/>
      <c r="M56" s="203"/>
      <c r="N56" s="203"/>
      <c r="O56" s="205"/>
      <c r="P56" s="203"/>
      <c r="Q56" s="203"/>
      <c r="R56" s="203"/>
      <c r="S56" s="203"/>
      <c r="T56" s="206"/>
      <c r="U56" s="97">
        <f>IF(P56="",0,$U$13-'Vérification des Licences'!P56)</f>
        <v>0</v>
      </c>
      <c r="V56" s="97" t="str">
        <f t="shared" si="0"/>
        <v/>
      </c>
      <c r="W56" s="248" t="str">
        <f t="shared" si="4"/>
        <v/>
      </c>
      <c r="X56" s="93">
        <f t="shared" si="3"/>
        <v>0</v>
      </c>
      <c r="Y56" s="93" t="str">
        <f t="shared" si="2"/>
        <v xml:space="preserve"> - 0</v>
      </c>
    </row>
    <row r="57" spans="1:25" x14ac:dyDescent="0.2">
      <c r="A57" s="203"/>
      <c r="B57" s="203"/>
      <c r="C57" s="204"/>
      <c r="D57" s="203"/>
      <c r="E57" s="203"/>
      <c r="F57" s="203"/>
      <c r="G57" s="203"/>
      <c r="H57" s="203"/>
      <c r="I57" s="203"/>
      <c r="J57" s="203"/>
      <c r="K57" s="203"/>
      <c r="L57" s="203"/>
      <c r="M57" s="203"/>
      <c r="N57" s="203"/>
      <c r="O57" s="205"/>
      <c r="P57" s="203"/>
      <c r="Q57" s="203"/>
      <c r="R57" s="203"/>
      <c r="S57" s="203"/>
      <c r="T57" s="206"/>
      <c r="U57" s="97">
        <f>IF(P57="",0,$U$13-'Vérification des Licences'!P57)</f>
        <v>0</v>
      </c>
      <c r="V57" s="97" t="str">
        <f t="shared" si="0"/>
        <v/>
      </c>
      <c r="W57" s="248" t="str">
        <f t="shared" si="4"/>
        <v/>
      </c>
      <c r="X57" s="93">
        <f t="shared" si="3"/>
        <v>0</v>
      </c>
      <c r="Y57" s="93" t="str">
        <f t="shared" si="2"/>
        <v xml:space="preserve"> - 0</v>
      </c>
    </row>
    <row r="58" spans="1:25" x14ac:dyDescent="0.2">
      <c r="A58" s="203"/>
      <c r="B58" s="203"/>
      <c r="C58" s="204"/>
      <c r="D58" s="203"/>
      <c r="E58" s="203"/>
      <c r="F58" s="203"/>
      <c r="G58" s="203"/>
      <c r="H58" s="203"/>
      <c r="I58" s="203"/>
      <c r="J58" s="203"/>
      <c r="K58" s="203"/>
      <c r="L58" s="203"/>
      <c r="M58" s="203"/>
      <c r="N58" s="203"/>
      <c r="O58" s="205"/>
      <c r="P58" s="203"/>
      <c r="Q58" s="203"/>
      <c r="R58" s="203"/>
      <c r="S58" s="203"/>
      <c r="T58" s="206"/>
      <c r="U58" s="97">
        <f>IF(P58="",0,$U$13-'Vérification des Licences'!P58)</f>
        <v>0</v>
      </c>
      <c r="V58" s="97" t="str">
        <f t="shared" si="0"/>
        <v/>
      </c>
      <c r="W58" s="248" t="str">
        <f t="shared" si="4"/>
        <v/>
      </c>
      <c r="X58" s="93">
        <f t="shared" si="3"/>
        <v>0</v>
      </c>
      <c r="Y58" s="93" t="str">
        <f t="shared" si="2"/>
        <v xml:space="preserve"> - 0</v>
      </c>
    </row>
    <row r="59" spans="1:25" x14ac:dyDescent="0.2">
      <c r="A59" s="203"/>
      <c r="B59" s="203"/>
      <c r="C59" s="204"/>
      <c r="D59" s="203"/>
      <c r="E59" s="203"/>
      <c r="F59" s="203"/>
      <c r="G59" s="203"/>
      <c r="H59" s="203"/>
      <c r="I59" s="203"/>
      <c r="J59" s="203"/>
      <c r="K59" s="203"/>
      <c r="L59" s="203"/>
      <c r="M59" s="203"/>
      <c r="N59" s="203"/>
      <c r="O59" s="205"/>
      <c r="P59" s="203"/>
      <c r="Q59" s="203"/>
      <c r="R59" s="203"/>
      <c r="S59" s="203"/>
      <c r="T59" s="206"/>
      <c r="U59" s="97">
        <f>IF(P59="",0,$U$13-'Vérification des Licences'!P59)</f>
        <v>0</v>
      </c>
      <c r="V59" s="97" t="str">
        <f t="shared" si="0"/>
        <v/>
      </c>
      <c r="W59" s="248" t="str">
        <f t="shared" si="4"/>
        <v/>
      </c>
      <c r="X59" s="93">
        <f t="shared" si="3"/>
        <v>0</v>
      </c>
      <c r="Y59" s="93" t="str">
        <f t="shared" si="2"/>
        <v xml:space="preserve"> - 0</v>
      </c>
    </row>
    <row r="60" spans="1:25" x14ac:dyDescent="0.2">
      <c r="A60" s="203"/>
      <c r="B60" s="203"/>
      <c r="C60" s="204"/>
      <c r="D60" s="203"/>
      <c r="E60" s="203"/>
      <c r="F60" s="203"/>
      <c r="G60" s="203"/>
      <c r="H60" s="203"/>
      <c r="I60" s="203"/>
      <c r="J60" s="203"/>
      <c r="K60" s="203"/>
      <c r="L60" s="203"/>
      <c r="M60" s="203"/>
      <c r="N60" s="203"/>
      <c r="O60" s="205"/>
      <c r="P60" s="203"/>
      <c r="Q60" s="203"/>
      <c r="R60" s="203"/>
      <c r="S60" s="203"/>
      <c r="T60" s="206"/>
      <c r="U60" s="97">
        <f>IF(P60="",0,$U$13-'Vérification des Licences'!P60)</f>
        <v>0</v>
      </c>
      <c r="V60" s="97" t="str">
        <f t="shared" ref="V60:V77" si="5">IF(C60="","",YEAR(C60))</f>
        <v/>
      </c>
      <c r="W60" s="248" t="str">
        <f t="shared" si="4"/>
        <v/>
      </c>
      <c r="X60" s="93">
        <f t="shared" si="3"/>
        <v>0</v>
      </c>
      <c r="Y60" s="93" t="str">
        <f t="shared" si="2"/>
        <v xml:space="preserve"> - 0</v>
      </c>
    </row>
    <row r="61" spans="1:25" x14ac:dyDescent="0.2">
      <c r="A61" s="203"/>
      <c r="B61" s="203"/>
      <c r="C61" s="204"/>
      <c r="D61" s="203"/>
      <c r="E61" s="203"/>
      <c r="F61" s="203"/>
      <c r="G61" s="203"/>
      <c r="H61" s="203"/>
      <c r="I61" s="203"/>
      <c r="J61" s="203"/>
      <c r="K61" s="203"/>
      <c r="L61" s="203"/>
      <c r="M61" s="203"/>
      <c r="N61" s="203"/>
      <c r="O61" s="205"/>
      <c r="P61" s="203"/>
      <c r="Q61" s="203"/>
      <c r="R61" s="203"/>
      <c r="S61" s="203"/>
      <c r="T61" s="206"/>
      <c r="U61" s="97">
        <f>IF(P61="",0,$U$13-'Vérification des Licences'!P61)</f>
        <v>0</v>
      </c>
      <c r="V61" s="97" t="str">
        <f t="shared" si="5"/>
        <v/>
      </c>
      <c r="W61" s="248" t="str">
        <f t="shared" si="4"/>
        <v/>
      </c>
      <c r="X61" s="93">
        <f t="shared" si="3"/>
        <v>0</v>
      </c>
      <c r="Y61" s="93" t="str">
        <f t="shared" si="2"/>
        <v xml:space="preserve"> - 0</v>
      </c>
    </row>
    <row r="62" spans="1:25" x14ac:dyDescent="0.2">
      <c r="A62" s="203"/>
      <c r="B62" s="203"/>
      <c r="C62" s="204"/>
      <c r="D62" s="203"/>
      <c r="E62" s="203"/>
      <c r="F62" s="203"/>
      <c r="G62" s="203"/>
      <c r="H62" s="203"/>
      <c r="I62" s="203"/>
      <c r="J62" s="203"/>
      <c r="K62" s="203"/>
      <c r="L62" s="203"/>
      <c r="M62" s="203"/>
      <c r="N62" s="203"/>
      <c r="O62" s="205"/>
      <c r="P62" s="203"/>
      <c r="Q62" s="203"/>
      <c r="R62" s="203"/>
      <c r="S62" s="203"/>
      <c r="T62" s="206"/>
      <c r="U62" s="97">
        <f>IF(P62="",0,$U$13-'Vérification des Licences'!P62)</f>
        <v>0</v>
      </c>
      <c r="V62" s="97" t="str">
        <f t="shared" si="5"/>
        <v/>
      </c>
      <c r="W62" s="248" t="str">
        <f t="shared" si="4"/>
        <v/>
      </c>
      <c r="X62" s="93">
        <f t="shared" si="3"/>
        <v>0</v>
      </c>
      <c r="Y62" s="93" t="str">
        <f t="shared" si="2"/>
        <v xml:space="preserve"> - 0</v>
      </c>
    </row>
    <row r="63" spans="1:25" x14ac:dyDescent="0.2">
      <c r="A63" s="203"/>
      <c r="B63" s="203"/>
      <c r="C63" s="204"/>
      <c r="D63" s="203"/>
      <c r="E63" s="203"/>
      <c r="F63" s="203"/>
      <c r="G63" s="203"/>
      <c r="H63" s="203"/>
      <c r="I63" s="203"/>
      <c r="J63" s="203"/>
      <c r="K63" s="203"/>
      <c r="L63" s="203"/>
      <c r="M63" s="203"/>
      <c r="N63" s="203"/>
      <c r="O63" s="207"/>
      <c r="P63" s="203"/>
      <c r="Q63" s="203"/>
      <c r="R63" s="203"/>
      <c r="S63" s="203"/>
      <c r="T63" s="206"/>
      <c r="U63" s="97">
        <f>IF(P63="",0,$U$13-'Vérification des Licences'!P63)</f>
        <v>0</v>
      </c>
      <c r="V63" s="97" t="str">
        <f t="shared" si="5"/>
        <v/>
      </c>
      <c r="W63" s="248" t="str">
        <f t="shared" si="4"/>
        <v/>
      </c>
      <c r="X63" s="93">
        <f t="shared" si="3"/>
        <v>0</v>
      </c>
      <c r="Y63" s="93" t="str">
        <f t="shared" si="2"/>
        <v xml:space="preserve"> - 0</v>
      </c>
    </row>
    <row r="64" spans="1:25" x14ac:dyDescent="0.2">
      <c r="A64" s="203"/>
      <c r="B64" s="203"/>
      <c r="C64" s="204"/>
      <c r="D64" s="203"/>
      <c r="E64" s="203"/>
      <c r="F64" s="203"/>
      <c r="G64" s="203"/>
      <c r="H64" s="203"/>
      <c r="I64" s="203"/>
      <c r="J64" s="203"/>
      <c r="K64" s="203"/>
      <c r="L64" s="203"/>
      <c r="M64" s="203"/>
      <c r="N64" s="203"/>
      <c r="O64" s="205"/>
      <c r="P64" s="203"/>
      <c r="Q64" s="203"/>
      <c r="R64" s="203"/>
      <c r="S64" s="203"/>
      <c r="T64" s="206"/>
      <c r="U64" s="97">
        <f>IF(P64="",0,$U$13-'Vérification des Licences'!P64)</f>
        <v>0</v>
      </c>
      <c r="V64" s="97" t="str">
        <f t="shared" si="5"/>
        <v/>
      </c>
      <c r="W64" s="248" t="str">
        <f t="shared" si="4"/>
        <v/>
      </c>
      <c r="X64" s="93">
        <f t="shared" si="3"/>
        <v>0</v>
      </c>
      <c r="Y64" s="93" t="str">
        <f t="shared" si="2"/>
        <v xml:space="preserve"> - 0</v>
      </c>
    </row>
    <row r="65" spans="1:25" x14ac:dyDescent="0.2">
      <c r="A65" s="203"/>
      <c r="B65" s="203"/>
      <c r="C65" s="204"/>
      <c r="D65" s="203"/>
      <c r="E65" s="203"/>
      <c r="F65" s="203"/>
      <c r="G65" s="203"/>
      <c r="H65" s="203"/>
      <c r="I65" s="203"/>
      <c r="J65" s="203"/>
      <c r="K65" s="203"/>
      <c r="L65" s="203"/>
      <c r="M65" s="203"/>
      <c r="N65" s="203"/>
      <c r="O65" s="205"/>
      <c r="P65" s="203"/>
      <c r="Q65" s="203"/>
      <c r="R65" s="203"/>
      <c r="S65" s="203"/>
      <c r="T65" s="206"/>
      <c r="U65" s="97">
        <f>IF(P65="",0,$U$13-'Vérification des Licences'!P65)</f>
        <v>0</v>
      </c>
      <c r="V65" s="97" t="str">
        <f t="shared" si="5"/>
        <v/>
      </c>
      <c r="W65" s="248" t="str">
        <f t="shared" si="4"/>
        <v/>
      </c>
      <c r="X65" s="93">
        <f t="shared" si="3"/>
        <v>0</v>
      </c>
      <c r="Y65" s="93" t="str">
        <f t="shared" si="2"/>
        <v xml:space="preserve"> - 0</v>
      </c>
    </row>
    <row r="66" spans="1:25" x14ac:dyDescent="0.2">
      <c r="A66" s="203"/>
      <c r="B66" s="203"/>
      <c r="C66" s="204"/>
      <c r="D66" s="203"/>
      <c r="E66" s="203"/>
      <c r="F66" s="203"/>
      <c r="G66" s="203"/>
      <c r="H66" s="203"/>
      <c r="I66" s="203"/>
      <c r="J66" s="203"/>
      <c r="K66" s="203"/>
      <c r="L66" s="203"/>
      <c r="M66" s="203"/>
      <c r="N66" s="203"/>
      <c r="O66" s="205"/>
      <c r="P66" s="203"/>
      <c r="Q66" s="203"/>
      <c r="R66" s="203"/>
      <c r="S66" s="203"/>
      <c r="T66" s="206"/>
      <c r="U66" s="97">
        <f>IF(P66="",0,$U$13-'Vérification des Licences'!P66)</f>
        <v>0</v>
      </c>
      <c r="V66" s="97" t="str">
        <f t="shared" si="5"/>
        <v/>
      </c>
      <c r="W66" s="248" t="str">
        <f t="shared" si="4"/>
        <v/>
      </c>
      <c r="X66" s="93">
        <f t="shared" si="3"/>
        <v>0</v>
      </c>
      <c r="Y66" s="93" t="str">
        <f t="shared" si="2"/>
        <v xml:space="preserve"> - 0</v>
      </c>
    </row>
    <row r="67" spans="1:25" x14ac:dyDescent="0.2">
      <c r="A67" s="203"/>
      <c r="B67" s="203"/>
      <c r="C67" s="204"/>
      <c r="D67" s="203"/>
      <c r="E67" s="203"/>
      <c r="F67" s="203"/>
      <c r="G67" s="203"/>
      <c r="H67" s="203"/>
      <c r="I67" s="203"/>
      <c r="J67" s="203"/>
      <c r="K67" s="203"/>
      <c r="L67" s="203"/>
      <c r="M67" s="203"/>
      <c r="N67" s="203"/>
      <c r="O67" s="205"/>
      <c r="P67" s="203"/>
      <c r="Q67" s="203"/>
      <c r="R67" s="203"/>
      <c r="S67" s="203"/>
      <c r="T67" s="206"/>
      <c r="U67" s="97">
        <f>IF(P67="",0,$U$13-'Vérification des Licences'!P67)</f>
        <v>0</v>
      </c>
      <c r="V67" s="97" t="str">
        <f t="shared" si="5"/>
        <v/>
      </c>
      <c r="W67" s="248" t="str">
        <f t="shared" si="4"/>
        <v/>
      </c>
      <c r="X67" s="93">
        <f t="shared" si="3"/>
        <v>0</v>
      </c>
      <c r="Y67" s="93" t="str">
        <f t="shared" si="2"/>
        <v xml:space="preserve"> - 0</v>
      </c>
    </row>
    <row r="68" spans="1:25" x14ac:dyDescent="0.2">
      <c r="A68" s="203"/>
      <c r="B68" s="203"/>
      <c r="C68" s="204"/>
      <c r="D68" s="203"/>
      <c r="E68" s="203"/>
      <c r="F68" s="203"/>
      <c r="G68" s="203"/>
      <c r="H68" s="203"/>
      <c r="I68" s="203"/>
      <c r="J68" s="203"/>
      <c r="K68" s="203"/>
      <c r="L68" s="203"/>
      <c r="M68" s="203"/>
      <c r="N68" s="203"/>
      <c r="O68" s="207"/>
      <c r="P68" s="203"/>
      <c r="Q68" s="203"/>
      <c r="R68" s="203"/>
      <c r="S68" s="203"/>
      <c r="T68" s="206"/>
      <c r="U68" s="97">
        <f>IF(P68="",0,$U$13-'Vérification des Licences'!P68)</f>
        <v>0</v>
      </c>
      <c r="V68" s="97" t="str">
        <f t="shared" si="5"/>
        <v/>
      </c>
      <c r="W68" s="248" t="str">
        <f t="shared" si="4"/>
        <v/>
      </c>
      <c r="X68" s="93">
        <f t="shared" si="3"/>
        <v>0</v>
      </c>
      <c r="Y68" s="93" t="str">
        <f t="shared" si="2"/>
        <v xml:space="preserve"> - 0</v>
      </c>
    </row>
    <row r="69" spans="1:25" x14ac:dyDescent="0.2">
      <c r="A69" s="203"/>
      <c r="B69" s="203"/>
      <c r="C69" s="204"/>
      <c r="D69" s="203"/>
      <c r="E69" s="203"/>
      <c r="F69" s="203"/>
      <c r="G69" s="203"/>
      <c r="H69" s="203"/>
      <c r="I69" s="203"/>
      <c r="J69" s="203"/>
      <c r="K69" s="203"/>
      <c r="L69" s="203"/>
      <c r="M69" s="203"/>
      <c r="N69" s="203"/>
      <c r="O69" s="207"/>
      <c r="P69" s="203"/>
      <c r="Q69" s="203"/>
      <c r="R69" s="203"/>
      <c r="S69" s="203"/>
      <c r="T69" s="206"/>
      <c r="U69" s="97">
        <f>IF(P69="",0,$U$13-'Vérification des Licences'!P69)</f>
        <v>0</v>
      </c>
      <c r="V69" s="97" t="str">
        <f t="shared" si="5"/>
        <v/>
      </c>
      <c r="W69" s="248" t="str">
        <f t="shared" si="4"/>
        <v/>
      </c>
      <c r="X69" s="93">
        <f t="shared" si="3"/>
        <v>0</v>
      </c>
      <c r="Y69" s="93" t="str">
        <f t="shared" si="2"/>
        <v xml:space="preserve"> - 0</v>
      </c>
    </row>
    <row r="70" spans="1:25" x14ac:dyDescent="0.2">
      <c r="A70" s="203"/>
      <c r="B70" s="203"/>
      <c r="C70" s="204"/>
      <c r="D70" s="203"/>
      <c r="E70" s="203"/>
      <c r="F70" s="203"/>
      <c r="G70" s="203"/>
      <c r="H70" s="203"/>
      <c r="I70" s="203"/>
      <c r="J70" s="203"/>
      <c r="K70" s="203"/>
      <c r="L70" s="203"/>
      <c r="M70" s="203"/>
      <c r="N70" s="203"/>
      <c r="O70" s="205"/>
      <c r="P70" s="203"/>
      <c r="Q70" s="203"/>
      <c r="R70" s="203"/>
      <c r="S70" s="203"/>
      <c r="T70" s="206"/>
      <c r="U70" s="97">
        <f>IF(P70="",0,$U$13-'Vérification des Licences'!P70)</f>
        <v>0</v>
      </c>
      <c r="V70" s="97" t="str">
        <f t="shared" si="5"/>
        <v/>
      </c>
      <c r="W70" s="248" t="str">
        <f t="shared" si="4"/>
        <v/>
      </c>
      <c r="X70" s="93">
        <f t="shared" si="3"/>
        <v>0</v>
      </c>
      <c r="Y70" s="93" t="str">
        <f t="shared" si="2"/>
        <v xml:space="preserve"> - 0</v>
      </c>
    </row>
    <row r="71" spans="1:25" x14ac:dyDescent="0.2">
      <c r="A71" s="203"/>
      <c r="B71" s="203"/>
      <c r="C71" s="204"/>
      <c r="D71" s="203"/>
      <c r="E71" s="203"/>
      <c r="F71" s="203"/>
      <c r="G71" s="203"/>
      <c r="H71" s="203"/>
      <c r="I71" s="203"/>
      <c r="J71" s="203"/>
      <c r="K71" s="203"/>
      <c r="L71" s="203"/>
      <c r="M71" s="203"/>
      <c r="N71" s="203"/>
      <c r="O71" s="205"/>
      <c r="P71" s="203"/>
      <c r="Q71" s="203"/>
      <c r="R71" s="203"/>
      <c r="S71" s="203"/>
      <c r="T71" s="206"/>
      <c r="U71" s="97">
        <f>IF(P71="",0,$U$13-'Vérification des Licences'!P71)</f>
        <v>0</v>
      </c>
      <c r="V71" s="97" t="str">
        <f t="shared" si="5"/>
        <v/>
      </c>
      <c r="W71" s="248" t="str">
        <f t="shared" si="4"/>
        <v/>
      </c>
      <c r="X71" s="93">
        <f t="shared" si="3"/>
        <v>0</v>
      </c>
      <c r="Y71" s="93" t="str">
        <f t="shared" si="2"/>
        <v xml:space="preserve"> - 0</v>
      </c>
    </row>
    <row r="72" spans="1:25" x14ac:dyDescent="0.2">
      <c r="A72" s="203"/>
      <c r="B72" s="203"/>
      <c r="C72" s="204"/>
      <c r="D72" s="203"/>
      <c r="E72" s="203"/>
      <c r="F72" s="203"/>
      <c r="G72" s="203"/>
      <c r="H72" s="203"/>
      <c r="I72" s="203"/>
      <c r="J72" s="203"/>
      <c r="K72" s="203"/>
      <c r="L72" s="203"/>
      <c r="M72" s="203"/>
      <c r="N72" s="203"/>
      <c r="O72" s="205"/>
      <c r="P72" s="203"/>
      <c r="Q72" s="203"/>
      <c r="R72" s="203"/>
      <c r="S72" s="203"/>
      <c r="T72" s="206"/>
      <c r="U72" s="97">
        <f>IF(P72="",0,$U$13-'Vérification des Licences'!P72)</f>
        <v>0</v>
      </c>
      <c r="V72" s="97" t="str">
        <f t="shared" si="5"/>
        <v/>
      </c>
      <c r="W72" s="248" t="str">
        <f t="shared" si="4"/>
        <v/>
      </c>
      <c r="X72" s="93">
        <f t="shared" si="3"/>
        <v>0</v>
      </c>
      <c r="Y72" s="93" t="str">
        <f t="shared" si="2"/>
        <v xml:space="preserve"> - 0</v>
      </c>
    </row>
    <row r="73" spans="1:25" x14ac:dyDescent="0.2">
      <c r="A73" s="203"/>
      <c r="B73" s="203"/>
      <c r="C73" s="204"/>
      <c r="D73" s="203"/>
      <c r="E73" s="203"/>
      <c r="F73" s="203"/>
      <c r="G73" s="203"/>
      <c r="H73" s="203"/>
      <c r="I73" s="203"/>
      <c r="J73" s="203"/>
      <c r="K73" s="203"/>
      <c r="L73" s="203"/>
      <c r="M73" s="203"/>
      <c r="N73" s="203"/>
      <c r="O73" s="205"/>
      <c r="P73" s="203"/>
      <c r="Q73" s="203"/>
      <c r="R73" s="203"/>
      <c r="S73" s="203"/>
      <c r="T73" s="206"/>
      <c r="U73" s="97">
        <f>IF(P73="",0,$U$13-'Vérification des Licences'!P73)</f>
        <v>0</v>
      </c>
      <c r="V73" s="97" t="str">
        <f t="shared" si="5"/>
        <v/>
      </c>
      <c r="W73" s="248" t="str">
        <f t="shared" si="4"/>
        <v/>
      </c>
      <c r="X73" s="93">
        <f t="shared" si="3"/>
        <v>0</v>
      </c>
      <c r="Y73" s="93" t="str">
        <f t="shared" si="2"/>
        <v xml:space="preserve"> - 0</v>
      </c>
    </row>
    <row r="74" spans="1:25" x14ac:dyDescent="0.2">
      <c r="A74" s="203"/>
      <c r="B74" s="203"/>
      <c r="C74" s="204"/>
      <c r="D74" s="203"/>
      <c r="E74" s="203"/>
      <c r="F74" s="203"/>
      <c r="G74" s="203"/>
      <c r="H74" s="203"/>
      <c r="I74" s="203"/>
      <c r="J74" s="203"/>
      <c r="K74" s="203"/>
      <c r="L74" s="203"/>
      <c r="M74" s="203"/>
      <c r="N74" s="203"/>
      <c r="O74" s="205"/>
      <c r="P74" s="203"/>
      <c r="Q74" s="203"/>
      <c r="R74" s="203"/>
      <c r="S74" s="203"/>
      <c r="T74" s="206"/>
      <c r="U74" s="97">
        <f>IF(P74="",0,$U$13-'Vérification des Licences'!P74)</f>
        <v>0</v>
      </c>
      <c r="V74" s="97" t="str">
        <f t="shared" si="5"/>
        <v/>
      </c>
      <c r="W74" s="248" t="str">
        <f t="shared" si="4"/>
        <v/>
      </c>
      <c r="X74" s="93">
        <f t="shared" si="3"/>
        <v>0</v>
      </c>
      <c r="Y74" s="93" t="str">
        <f t="shared" si="2"/>
        <v xml:space="preserve"> - 0</v>
      </c>
    </row>
    <row r="75" spans="1:25" x14ac:dyDescent="0.2">
      <c r="A75" s="203"/>
      <c r="B75" s="203"/>
      <c r="C75" s="204"/>
      <c r="D75" s="203"/>
      <c r="E75" s="203"/>
      <c r="F75" s="203"/>
      <c r="G75" s="203"/>
      <c r="H75" s="203"/>
      <c r="I75" s="203"/>
      <c r="J75" s="203"/>
      <c r="K75" s="203"/>
      <c r="L75" s="203"/>
      <c r="M75" s="203"/>
      <c r="N75" s="203"/>
      <c r="O75" s="205"/>
      <c r="P75" s="203"/>
      <c r="Q75" s="203"/>
      <c r="R75" s="203"/>
      <c r="S75" s="203"/>
      <c r="T75" s="206"/>
      <c r="U75" s="97">
        <f>IF(P75="",0,$U$13-'Vérification des Licences'!P75)</f>
        <v>0</v>
      </c>
      <c r="V75" s="97" t="str">
        <f t="shared" si="5"/>
        <v/>
      </c>
      <c r="W75" s="248" t="str">
        <f t="shared" si="4"/>
        <v/>
      </c>
      <c r="X75" s="93">
        <f t="shared" si="3"/>
        <v>0</v>
      </c>
      <c r="Y75" s="93" t="str">
        <f t="shared" si="2"/>
        <v xml:space="preserve"> - 0</v>
      </c>
    </row>
    <row r="76" spans="1:25" x14ac:dyDescent="0.2">
      <c r="A76" s="203"/>
      <c r="B76" s="203"/>
      <c r="C76" s="204"/>
      <c r="D76" s="203"/>
      <c r="E76" s="203"/>
      <c r="F76" s="203"/>
      <c r="G76" s="203"/>
      <c r="H76" s="203"/>
      <c r="I76" s="203"/>
      <c r="J76" s="203"/>
      <c r="K76" s="203"/>
      <c r="L76" s="203"/>
      <c r="M76" s="203"/>
      <c r="N76" s="203"/>
      <c r="O76" s="205"/>
      <c r="P76" s="203"/>
      <c r="Q76" s="203"/>
      <c r="R76" s="203"/>
      <c r="S76" s="203"/>
      <c r="T76" s="206"/>
      <c r="U76" s="97">
        <f>IF(P76="",0,$U$13-'Vérification des Licences'!P76)</f>
        <v>0</v>
      </c>
      <c r="V76" s="97" t="str">
        <f t="shared" si="5"/>
        <v/>
      </c>
      <c r="W76" s="248" t="str">
        <f t="shared" si="4"/>
        <v/>
      </c>
      <c r="X76" s="93">
        <f t="shared" si="3"/>
        <v>0</v>
      </c>
      <c r="Y76" s="93" t="str">
        <f t="shared" si="2"/>
        <v xml:space="preserve"> - 0</v>
      </c>
    </row>
    <row r="77" spans="1:25" x14ac:dyDescent="0.2">
      <c r="A77" s="203"/>
      <c r="B77" s="203"/>
      <c r="C77" s="204"/>
      <c r="D77" s="203"/>
      <c r="E77" s="203"/>
      <c r="F77" s="203"/>
      <c r="G77" s="203"/>
      <c r="H77" s="203"/>
      <c r="I77" s="203"/>
      <c r="J77" s="203"/>
      <c r="K77" s="203"/>
      <c r="L77" s="203"/>
      <c r="M77" s="203"/>
      <c r="N77" s="203"/>
      <c r="O77" s="205"/>
      <c r="P77" s="203"/>
      <c r="Q77" s="203"/>
      <c r="R77" s="203"/>
      <c r="S77" s="203"/>
      <c r="T77" s="206"/>
      <c r="U77" s="97">
        <f>IF(P77="",0,$U$13-'Vérification des Licences'!P77)</f>
        <v>0</v>
      </c>
      <c r="V77" s="97" t="str">
        <f t="shared" si="5"/>
        <v/>
      </c>
      <c r="W77" s="248" t="str">
        <f t="shared" si="4"/>
        <v/>
      </c>
      <c r="X77" s="93">
        <f t="shared" si="3"/>
        <v>0</v>
      </c>
      <c r="Y77" s="93" t="str">
        <f t="shared" si="2"/>
        <v xml:space="preserve"> - 0</v>
      </c>
    </row>
    <row r="78" spans="1:25" x14ac:dyDescent="0.2">
      <c r="A78" s="203"/>
      <c r="B78" s="203"/>
      <c r="C78" s="204"/>
      <c r="D78" s="203"/>
      <c r="E78" s="203"/>
      <c r="F78" s="203"/>
      <c r="G78" s="203"/>
      <c r="H78" s="203"/>
      <c r="I78" s="203"/>
      <c r="J78" s="203"/>
      <c r="K78" s="203"/>
      <c r="L78" s="203"/>
      <c r="M78" s="203"/>
      <c r="N78" s="203"/>
      <c r="O78" s="205"/>
      <c r="P78" s="203"/>
      <c r="Q78" s="203"/>
      <c r="R78" s="203"/>
      <c r="S78" s="203"/>
      <c r="T78" s="206"/>
      <c r="U78" s="97">
        <f>IF(P78="",0,$U$13-'Vérification des Licences'!P78)</f>
        <v>0</v>
      </c>
      <c r="V78" s="97" t="str">
        <f t="shared" ref="V78:V97" si="6">IF(C78="","",YEAR(C78))</f>
        <v/>
      </c>
      <c r="W78" s="248" t="str">
        <f t="shared" si="4"/>
        <v/>
      </c>
      <c r="X78" s="93">
        <f t="shared" si="3"/>
        <v>0</v>
      </c>
      <c r="Y78" s="93" t="str">
        <f t="shared" si="2"/>
        <v xml:space="preserve"> - 0</v>
      </c>
    </row>
    <row r="79" spans="1:25" x14ac:dyDescent="0.2">
      <c r="A79" s="203"/>
      <c r="B79" s="203"/>
      <c r="C79" s="204"/>
      <c r="D79" s="203"/>
      <c r="E79" s="203"/>
      <c r="F79" s="203"/>
      <c r="G79" s="203"/>
      <c r="H79" s="203"/>
      <c r="I79" s="203"/>
      <c r="J79" s="203"/>
      <c r="K79" s="203"/>
      <c r="L79" s="203"/>
      <c r="M79" s="203"/>
      <c r="N79" s="203"/>
      <c r="O79" s="205"/>
      <c r="P79" s="203"/>
      <c r="Q79" s="203"/>
      <c r="R79" s="203"/>
      <c r="S79" s="203"/>
      <c r="T79" s="206"/>
      <c r="U79" s="97">
        <f>IF(P79="",0,$U$13-'Vérification des Licences'!P79)</f>
        <v>0</v>
      </c>
      <c r="V79" s="97" t="str">
        <f t="shared" si="6"/>
        <v/>
      </c>
      <c r="W79" s="248" t="str">
        <f t="shared" si="4"/>
        <v/>
      </c>
      <c r="X79" s="93">
        <f t="shared" si="3"/>
        <v>0</v>
      </c>
      <c r="Y79" s="93" t="str">
        <f t="shared" ref="Y79:Y97" si="7">W79&amp;" - "&amp;X79</f>
        <v xml:space="preserve"> - 0</v>
      </c>
    </row>
    <row r="80" spans="1:25" s="37" customFormat="1" x14ac:dyDescent="0.2">
      <c r="A80" s="203"/>
      <c r="B80" s="249"/>
      <c r="C80" s="250"/>
      <c r="D80" s="249"/>
      <c r="E80" s="249"/>
      <c r="F80" s="249"/>
      <c r="G80" s="249"/>
      <c r="H80" s="249"/>
      <c r="I80" s="249"/>
      <c r="J80" s="249"/>
      <c r="K80" s="249"/>
      <c r="L80" s="249"/>
      <c r="M80" s="249"/>
      <c r="N80" s="249"/>
      <c r="O80" s="251"/>
      <c r="P80" s="249"/>
      <c r="Q80" s="249"/>
      <c r="R80" s="249"/>
      <c r="S80" s="249"/>
      <c r="T80" s="252"/>
      <c r="U80" s="97">
        <f>IF(P80="",0,$U$13-'Vérification des Licences'!P80)</f>
        <v>0</v>
      </c>
      <c r="V80" s="97" t="str">
        <f t="shared" si="6"/>
        <v/>
      </c>
      <c r="W80" s="248" t="str">
        <f t="shared" ref="W80:W97" si="8">IF(V80="","",IF(V80&gt;=$V$2,"Benjamin",IF((V80&gt;=$W$2)*OR(V80&lt;=$Y$2),"Minime",IF((V80&gt;=$Z$2)*OR(V80&lt;=$AB$2),"Cadet",IF((V80&gt;=$AC$2)*OR(V80&lt;=$AE$2),"Junior",IF((V80&gt;=$AF$2)*OR(V80&lt;=$AG$2),"Senior",IF(V80&lt;=$AH$2,"Veteran",0)))))))</f>
        <v/>
      </c>
      <c r="X80" s="93">
        <f t="shared" si="3"/>
        <v>0</v>
      </c>
      <c r="Y80" s="93" t="str">
        <f t="shared" si="7"/>
        <v xml:space="preserve"> - 0</v>
      </c>
    </row>
    <row r="81" spans="1:25" x14ac:dyDescent="0.2">
      <c r="A81" s="203"/>
      <c r="B81" s="203"/>
      <c r="C81" s="204"/>
      <c r="D81" s="203"/>
      <c r="E81" s="203"/>
      <c r="F81" s="203"/>
      <c r="G81" s="203"/>
      <c r="H81" s="203"/>
      <c r="I81" s="203"/>
      <c r="J81" s="203"/>
      <c r="K81" s="203"/>
      <c r="L81" s="203"/>
      <c r="M81" s="203"/>
      <c r="N81" s="203"/>
      <c r="O81" s="207"/>
      <c r="P81" s="203"/>
      <c r="Q81" s="203"/>
      <c r="R81" s="203"/>
      <c r="S81" s="203"/>
      <c r="T81" s="206"/>
      <c r="U81" s="97">
        <f>IF(P81="",0,$U$13-'Vérification des Licences'!P81)</f>
        <v>0</v>
      </c>
      <c r="V81" s="97" t="str">
        <f t="shared" si="6"/>
        <v/>
      </c>
      <c r="W81" s="248" t="str">
        <f t="shared" si="8"/>
        <v/>
      </c>
      <c r="X81" s="93">
        <f t="shared" ref="X81:X97" si="9">IF(U81&gt;5,0,E81)</f>
        <v>0</v>
      </c>
      <c r="Y81" s="93" t="str">
        <f t="shared" si="7"/>
        <v xml:space="preserve"> - 0</v>
      </c>
    </row>
    <row r="82" spans="1:25" x14ac:dyDescent="0.2">
      <c r="A82" s="203"/>
      <c r="B82" s="203"/>
      <c r="C82" s="204"/>
      <c r="D82" s="203"/>
      <c r="E82" s="203"/>
      <c r="F82" s="203"/>
      <c r="G82" s="203"/>
      <c r="H82" s="203"/>
      <c r="I82" s="203"/>
      <c r="J82" s="203"/>
      <c r="K82" s="203"/>
      <c r="L82" s="203"/>
      <c r="M82" s="203"/>
      <c r="N82" s="203"/>
      <c r="O82" s="205"/>
      <c r="P82" s="203"/>
      <c r="Q82" s="203"/>
      <c r="R82" s="203"/>
      <c r="S82" s="203"/>
      <c r="T82" s="206"/>
      <c r="U82" s="97">
        <f>IF(P82="",0,$U$13-'Vérification des Licences'!P82)</f>
        <v>0</v>
      </c>
      <c r="V82" s="97" t="str">
        <f t="shared" si="6"/>
        <v/>
      </c>
      <c r="W82" s="248" t="str">
        <f t="shared" si="8"/>
        <v/>
      </c>
      <c r="X82" s="93">
        <f t="shared" si="9"/>
        <v>0</v>
      </c>
      <c r="Y82" s="93" t="str">
        <f t="shared" si="7"/>
        <v xml:space="preserve"> - 0</v>
      </c>
    </row>
    <row r="83" spans="1:25" x14ac:dyDescent="0.2">
      <c r="A83" s="203"/>
      <c r="B83" s="203"/>
      <c r="C83" s="204"/>
      <c r="D83" s="203"/>
      <c r="E83" s="203"/>
      <c r="F83" s="203"/>
      <c r="G83" s="203"/>
      <c r="H83" s="203"/>
      <c r="I83" s="203"/>
      <c r="J83" s="203"/>
      <c r="K83" s="203"/>
      <c r="L83" s="203"/>
      <c r="M83" s="203"/>
      <c r="N83" s="203"/>
      <c r="O83" s="207"/>
      <c r="P83" s="203"/>
      <c r="Q83" s="203"/>
      <c r="R83" s="203"/>
      <c r="S83" s="203"/>
      <c r="T83" s="206"/>
      <c r="U83" s="97">
        <f>IF(P83="",0,$U$13-'Vérification des Licences'!P83)</f>
        <v>0</v>
      </c>
      <c r="V83" s="97" t="str">
        <f t="shared" si="6"/>
        <v/>
      </c>
      <c r="W83" s="248" t="str">
        <f t="shared" si="8"/>
        <v/>
      </c>
      <c r="X83" s="93">
        <f t="shared" si="9"/>
        <v>0</v>
      </c>
      <c r="Y83" s="93" t="str">
        <f t="shared" si="7"/>
        <v xml:space="preserve"> - 0</v>
      </c>
    </row>
    <row r="84" spans="1:25" x14ac:dyDescent="0.2">
      <c r="A84" s="203"/>
      <c r="B84" s="203"/>
      <c r="C84" s="204"/>
      <c r="D84" s="203"/>
      <c r="E84" s="203"/>
      <c r="F84" s="203"/>
      <c r="G84" s="203"/>
      <c r="H84" s="203"/>
      <c r="I84" s="203"/>
      <c r="J84" s="203"/>
      <c r="K84" s="203"/>
      <c r="L84" s="203"/>
      <c r="M84" s="203"/>
      <c r="N84" s="203"/>
      <c r="O84" s="205"/>
      <c r="P84" s="203"/>
      <c r="Q84" s="203"/>
      <c r="R84" s="203"/>
      <c r="S84" s="203"/>
      <c r="T84" s="206"/>
      <c r="U84" s="97">
        <f>IF(P84="",0,$U$13-'Vérification des Licences'!P84)</f>
        <v>0</v>
      </c>
      <c r="V84" s="97" t="str">
        <f t="shared" si="6"/>
        <v/>
      </c>
      <c r="W84" s="248" t="str">
        <f t="shared" si="8"/>
        <v/>
      </c>
      <c r="X84" s="93">
        <f t="shared" si="9"/>
        <v>0</v>
      </c>
      <c r="Y84" s="93" t="str">
        <f t="shared" si="7"/>
        <v xml:space="preserve"> - 0</v>
      </c>
    </row>
    <row r="85" spans="1:25" x14ac:dyDescent="0.2">
      <c r="A85" s="203"/>
      <c r="B85" s="203"/>
      <c r="C85" s="204"/>
      <c r="D85" s="203"/>
      <c r="E85" s="203"/>
      <c r="F85" s="203"/>
      <c r="G85" s="203"/>
      <c r="H85" s="203"/>
      <c r="I85" s="203"/>
      <c r="J85" s="203"/>
      <c r="K85" s="203"/>
      <c r="L85" s="203"/>
      <c r="M85" s="203"/>
      <c r="N85" s="203"/>
      <c r="O85" s="205"/>
      <c r="P85" s="203"/>
      <c r="Q85" s="203"/>
      <c r="R85" s="203"/>
      <c r="S85" s="203"/>
      <c r="T85" s="206"/>
      <c r="U85" s="97">
        <f>IF(P85="",0,$U$13-'Vérification des Licences'!P85)</f>
        <v>0</v>
      </c>
      <c r="V85" s="97" t="str">
        <f t="shared" si="6"/>
        <v/>
      </c>
      <c r="W85" s="248" t="str">
        <f t="shared" si="8"/>
        <v/>
      </c>
      <c r="X85" s="93">
        <f t="shared" si="9"/>
        <v>0</v>
      </c>
      <c r="Y85" s="93" t="str">
        <f t="shared" si="7"/>
        <v xml:space="preserve"> - 0</v>
      </c>
    </row>
    <row r="86" spans="1:25" x14ac:dyDescent="0.2">
      <c r="A86" s="203"/>
      <c r="B86" s="203"/>
      <c r="C86" s="204"/>
      <c r="D86" s="203"/>
      <c r="E86" s="203"/>
      <c r="F86" s="203"/>
      <c r="G86" s="203"/>
      <c r="H86" s="203"/>
      <c r="I86" s="203"/>
      <c r="J86" s="203"/>
      <c r="K86" s="203"/>
      <c r="L86" s="203"/>
      <c r="M86" s="203"/>
      <c r="N86" s="203"/>
      <c r="O86" s="205"/>
      <c r="P86" s="203"/>
      <c r="Q86" s="203"/>
      <c r="R86" s="203"/>
      <c r="S86" s="203"/>
      <c r="T86" s="206"/>
      <c r="U86" s="97">
        <f>IF(P86="",0,$U$13-'Vérification des Licences'!P86)</f>
        <v>0</v>
      </c>
      <c r="V86" s="97" t="str">
        <f t="shared" si="6"/>
        <v/>
      </c>
      <c r="W86" s="248" t="str">
        <f t="shared" si="8"/>
        <v/>
      </c>
      <c r="X86" s="93">
        <f t="shared" si="9"/>
        <v>0</v>
      </c>
      <c r="Y86" s="93" t="str">
        <f t="shared" si="7"/>
        <v xml:space="preserve"> - 0</v>
      </c>
    </row>
    <row r="87" spans="1:25" x14ac:dyDescent="0.2">
      <c r="A87" s="203"/>
      <c r="B87" s="203"/>
      <c r="C87" s="204"/>
      <c r="D87" s="203"/>
      <c r="E87" s="203"/>
      <c r="F87" s="203"/>
      <c r="G87" s="203"/>
      <c r="H87" s="203"/>
      <c r="I87" s="203"/>
      <c r="J87" s="203"/>
      <c r="K87" s="203"/>
      <c r="L87" s="203"/>
      <c r="M87" s="203"/>
      <c r="N87" s="203"/>
      <c r="O87" s="205"/>
      <c r="P87" s="203"/>
      <c r="Q87" s="203"/>
      <c r="R87" s="203"/>
      <c r="S87" s="203"/>
      <c r="T87" s="206"/>
      <c r="U87" s="97">
        <f>IF(P87="",0,$U$13-'Vérification des Licences'!P87)</f>
        <v>0</v>
      </c>
      <c r="V87" s="97" t="str">
        <f t="shared" si="6"/>
        <v/>
      </c>
      <c r="W87" s="248" t="str">
        <f t="shared" si="8"/>
        <v/>
      </c>
      <c r="X87" s="93">
        <f t="shared" si="9"/>
        <v>0</v>
      </c>
      <c r="Y87" s="93" t="str">
        <f t="shared" si="7"/>
        <v xml:space="preserve"> - 0</v>
      </c>
    </row>
    <row r="88" spans="1:25" x14ac:dyDescent="0.2">
      <c r="A88" s="203"/>
      <c r="B88" s="203"/>
      <c r="C88" s="204"/>
      <c r="D88" s="203"/>
      <c r="E88" s="203"/>
      <c r="F88" s="203"/>
      <c r="G88" s="203"/>
      <c r="H88" s="203"/>
      <c r="I88" s="203"/>
      <c r="J88" s="203"/>
      <c r="K88" s="203"/>
      <c r="L88" s="203"/>
      <c r="M88" s="203"/>
      <c r="N88" s="203"/>
      <c r="O88" s="207"/>
      <c r="P88" s="203"/>
      <c r="Q88" s="203"/>
      <c r="R88" s="203"/>
      <c r="S88" s="203"/>
      <c r="T88" s="206"/>
      <c r="U88" s="97">
        <f>IF(P88="",0,$U$13-'Vérification des Licences'!P88)</f>
        <v>0</v>
      </c>
      <c r="V88" s="97" t="str">
        <f t="shared" si="6"/>
        <v/>
      </c>
      <c r="W88" s="248" t="str">
        <f t="shared" si="8"/>
        <v/>
      </c>
      <c r="X88" s="93">
        <f t="shared" si="9"/>
        <v>0</v>
      </c>
      <c r="Y88" s="93" t="str">
        <f t="shared" si="7"/>
        <v xml:space="preserve"> - 0</v>
      </c>
    </row>
    <row r="89" spans="1:25" x14ac:dyDescent="0.2">
      <c r="A89" s="203"/>
      <c r="B89" s="203"/>
      <c r="C89" s="204"/>
      <c r="D89" s="203"/>
      <c r="E89" s="203"/>
      <c r="F89" s="203"/>
      <c r="G89" s="203"/>
      <c r="H89" s="203"/>
      <c r="I89" s="203"/>
      <c r="J89" s="203"/>
      <c r="K89" s="203"/>
      <c r="L89" s="203"/>
      <c r="M89" s="203"/>
      <c r="N89" s="203"/>
      <c r="O89" s="207"/>
      <c r="P89" s="203"/>
      <c r="Q89" s="203"/>
      <c r="R89" s="203"/>
      <c r="S89" s="203"/>
      <c r="T89" s="206"/>
      <c r="U89" s="97">
        <f>IF(P89="",0,$U$13-'Vérification des Licences'!P89)</f>
        <v>0</v>
      </c>
      <c r="V89" s="97" t="str">
        <f t="shared" si="6"/>
        <v/>
      </c>
      <c r="W89" s="248" t="str">
        <f t="shared" si="8"/>
        <v/>
      </c>
      <c r="X89" s="93">
        <f t="shared" si="9"/>
        <v>0</v>
      </c>
      <c r="Y89" s="93" t="str">
        <f t="shared" si="7"/>
        <v xml:space="preserve"> - 0</v>
      </c>
    </row>
    <row r="90" spans="1:25" x14ac:dyDescent="0.2">
      <c r="A90" s="203"/>
      <c r="B90" s="203"/>
      <c r="C90" s="204"/>
      <c r="D90" s="203"/>
      <c r="E90" s="203"/>
      <c r="F90" s="203"/>
      <c r="G90" s="203"/>
      <c r="H90" s="203"/>
      <c r="I90" s="203"/>
      <c r="J90" s="203"/>
      <c r="K90" s="203"/>
      <c r="L90" s="203"/>
      <c r="M90" s="203"/>
      <c r="N90" s="203"/>
      <c r="O90" s="205"/>
      <c r="P90" s="203"/>
      <c r="Q90" s="203"/>
      <c r="R90" s="203"/>
      <c r="S90" s="203"/>
      <c r="T90" s="206"/>
      <c r="U90" s="97">
        <f>IF(P90="",0,$U$13-'Vérification des Licences'!P90)</f>
        <v>0</v>
      </c>
      <c r="V90" s="97" t="str">
        <f t="shared" si="6"/>
        <v/>
      </c>
      <c r="W90" s="248" t="str">
        <f t="shared" si="8"/>
        <v/>
      </c>
      <c r="X90" s="93">
        <f t="shared" si="9"/>
        <v>0</v>
      </c>
      <c r="Y90" s="93" t="str">
        <f t="shared" si="7"/>
        <v xml:space="preserve"> - 0</v>
      </c>
    </row>
    <row r="91" spans="1:25" x14ac:dyDescent="0.2">
      <c r="A91" s="203"/>
      <c r="B91" s="203"/>
      <c r="C91" s="204"/>
      <c r="D91" s="203"/>
      <c r="E91" s="203"/>
      <c r="F91" s="203"/>
      <c r="G91" s="203"/>
      <c r="H91" s="203"/>
      <c r="I91" s="203"/>
      <c r="J91" s="203"/>
      <c r="K91" s="203"/>
      <c r="L91" s="203"/>
      <c r="M91" s="203"/>
      <c r="N91" s="203"/>
      <c r="O91" s="205"/>
      <c r="P91" s="203"/>
      <c r="Q91" s="203"/>
      <c r="R91" s="203"/>
      <c r="S91" s="203"/>
      <c r="T91" s="206"/>
      <c r="U91" s="97">
        <f>IF(P91="",0,$U$13-'Vérification des Licences'!P91)</f>
        <v>0</v>
      </c>
      <c r="V91" s="97" t="str">
        <f t="shared" si="6"/>
        <v/>
      </c>
      <c r="W91" s="248" t="str">
        <f t="shared" si="8"/>
        <v/>
      </c>
      <c r="X91" s="93">
        <f t="shared" si="9"/>
        <v>0</v>
      </c>
      <c r="Y91" s="93" t="str">
        <f t="shared" si="7"/>
        <v xml:space="preserve"> - 0</v>
      </c>
    </row>
    <row r="92" spans="1:25" x14ac:dyDescent="0.2">
      <c r="A92" s="203"/>
      <c r="B92" s="203"/>
      <c r="C92" s="204"/>
      <c r="D92" s="203"/>
      <c r="E92" s="203"/>
      <c r="F92" s="203"/>
      <c r="G92" s="203"/>
      <c r="H92" s="203"/>
      <c r="I92" s="203"/>
      <c r="J92" s="203"/>
      <c r="K92" s="203"/>
      <c r="L92" s="203"/>
      <c r="M92" s="203"/>
      <c r="N92" s="203"/>
      <c r="O92" s="205"/>
      <c r="P92" s="203"/>
      <c r="Q92" s="203"/>
      <c r="R92" s="203"/>
      <c r="S92" s="203"/>
      <c r="T92" s="206"/>
      <c r="U92" s="97">
        <f>IF(P92="",0,$U$13-'Vérification des Licences'!P92)</f>
        <v>0</v>
      </c>
      <c r="V92" s="97" t="str">
        <f t="shared" si="6"/>
        <v/>
      </c>
      <c r="W92" s="248" t="str">
        <f t="shared" si="8"/>
        <v/>
      </c>
      <c r="X92" s="93">
        <f t="shared" si="9"/>
        <v>0</v>
      </c>
      <c r="Y92" s="93" t="str">
        <f t="shared" si="7"/>
        <v xml:space="preserve"> - 0</v>
      </c>
    </row>
    <row r="93" spans="1:25" x14ac:dyDescent="0.2">
      <c r="A93" s="203"/>
      <c r="B93" s="203"/>
      <c r="C93" s="204"/>
      <c r="D93" s="203"/>
      <c r="E93" s="203"/>
      <c r="F93" s="203"/>
      <c r="G93" s="203"/>
      <c r="H93" s="203"/>
      <c r="I93" s="203"/>
      <c r="J93" s="203"/>
      <c r="K93" s="203"/>
      <c r="L93" s="203"/>
      <c r="M93" s="203"/>
      <c r="N93" s="203"/>
      <c r="O93" s="205"/>
      <c r="P93" s="203"/>
      <c r="Q93" s="203"/>
      <c r="R93" s="203"/>
      <c r="S93" s="203"/>
      <c r="T93" s="206"/>
      <c r="U93" s="97">
        <f>IF(P93="",0,$U$13-'Vérification des Licences'!P93)</f>
        <v>0</v>
      </c>
      <c r="V93" s="97" t="str">
        <f t="shared" si="6"/>
        <v/>
      </c>
      <c r="W93" s="248" t="str">
        <f t="shared" si="8"/>
        <v/>
      </c>
      <c r="X93" s="93">
        <f t="shared" si="9"/>
        <v>0</v>
      </c>
      <c r="Y93" s="93" t="str">
        <f t="shared" si="7"/>
        <v xml:space="preserve"> - 0</v>
      </c>
    </row>
    <row r="94" spans="1:25" x14ac:dyDescent="0.2">
      <c r="A94" s="203"/>
      <c r="B94" s="203"/>
      <c r="C94" s="204"/>
      <c r="D94" s="203"/>
      <c r="E94" s="203"/>
      <c r="F94" s="203"/>
      <c r="G94" s="203"/>
      <c r="H94" s="203"/>
      <c r="I94" s="203"/>
      <c r="J94" s="203"/>
      <c r="K94" s="203"/>
      <c r="L94" s="203"/>
      <c r="M94" s="203"/>
      <c r="N94" s="203"/>
      <c r="O94" s="205"/>
      <c r="P94" s="203"/>
      <c r="Q94" s="203"/>
      <c r="R94" s="203"/>
      <c r="S94" s="203"/>
      <c r="T94" s="206"/>
      <c r="U94" s="97">
        <f>IF(P94="",0,$U$13-'Vérification des Licences'!P94)</f>
        <v>0</v>
      </c>
      <c r="V94" s="97" t="str">
        <f t="shared" si="6"/>
        <v/>
      </c>
      <c r="W94" s="248" t="str">
        <f t="shared" si="8"/>
        <v/>
      </c>
      <c r="X94" s="93">
        <f t="shared" si="9"/>
        <v>0</v>
      </c>
      <c r="Y94" s="93" t="str">
        <f t="shared" si="7"/>
        <v xml:space="preserve"> - 0</v>
      </c>
    </row>
    <row r="95" spans="1:25" x14ac:dyDescent="0.2">
      <c r="A95" s="203"/>
      <c r="B95" s="203"/>
      <c r="C95" s="204"/>
      <c r="D95" s="203"/>
      <c r="E95" s="203"/>
      <c r="F95" s="203"/>
      <c r="G95" s="203"/>
      <c r="H95" s="203"/>
      <c r="I95" s="203"/>
      <c r="J95" s="203"/>
      <c r="K95" s="203"/>
      <c r="L95" s="203"/>
      <c r="M95" s="203"/>
      <c r="N95" s="203"/>
      <c r="O95" s="207"/>
      <c r="P95" s="203"/>
      <c r="Q95" s="203"/>
      <c r="R95" s="203"/>
      <c r="S95" s="203"/>
      <c r="T95" s="206"/>
      <c r="U95" s="97">
        <f>IF(P95="",0,$U$13-'Vérification des Licences'!P95)</f>
        <v>0</v>
      </c>
      <c r="V95" s="97" t="str">
        <f t="shared" si="6"/>
        <v/>
      </c>
      <c r="W95" s="248" t="str">
        <f t="shared" si="8"/>
        <v/>
      </c>
      <c r="X95" s="93">
        <f t="shared" si="9"/>
        <v>0</v>
      </c>
      <c r="Y95" s="93" t="str">
        <f t="shared" si="7"/>
        <v xml:space="preserve"> - 0</v>
      </c>
    </row>
    <row r="96" spans="1:25" x14ac:dyDescent="0.2">
      <c r="A96" s="203"/>
      <c r="B96" s="203"/>
      <c r="C96" s="204"/>
      <c r="D96" s="203"/>
      <c r="E96" s="203"/>
      <c r="F96" s="203"/>
      <c r="G96" s="203"/>
      <c r="H96" s="203"/>
      <c r="I96" s="203"/>
      <c r="J96" s="203"/>
      <c r="K96" s="203"/>
      <c r="L96" s="203"/>
      <c r="M96" s="203"/>
      <c r="N96" s="203"/>
      <c r="O96" s="205"/>
      <c r="P96" s="203"/>
      <c r="Q96" s="203"/>
      <c r="R96" s="203"/>
      <c r="S96" s="203"/>
      <c r="T96" s="206"/>
      <c r="U96" s="97">
        <f>IF(P96="",0,$U$13-'Vérification des Licences'!P96)</f>
        <v>0</v>
      </c>
      <c r="V96" s="97" t="str">
        <f t="shared" si="6"/>
        <v/>
      </c>
      <c r="W96" s="248" t="str">
        <f t="shared" si="8"/>
        <v/>
      </c>
      <c r="X96" s="93">
        <f t="shared" si="9"/>
        <v>0</v>
      </c>
      <c r="Y96" s="93" t="str">
        <f t="shared" si="7"/>
        <v xml:space="preserve"> - 0</v>
      </c>
    </row>
    <row r="97" spans="1:25" x14ac:dyDescent="0.2">
      <c r="A97" s="203"/>
      <c r="B97" s="203"/>
      <c r="C97" s="204"/>
      <c r="D97" s="203"/>
      <c r="E97" s="203"/>
      <c r="F97" s="203"/>
      <c r="G97" s="203"/>
      <c r="H97" s="203"/>
      <c r="I97" s="203"/>
      <c r="J97" s="203"/>
      <c r="K97" s="203"/>
      <c r="L97" s="203"/>
      <c r="M97" s="203"/>
      <c r="N97" s="203"/>
      <c r="O97" s="205"/>
      <c r="P97" s="203"/>
      <c r="Q97" s="203"/>
      <c r="R97" s="203"/>
      <c r="S97" s="203"/>
      <c r="T97" s="206"/>
      <c r="U97" s="97">
        <f>IF(P97="",0,$U$13-'Vérification des Licences'!P97)</f>
        <v>0</v>
      </c>
      <c r="V97" s="97" t="str">
        <f t="shared" si="6"/>
        <v/>
      </c>
      <c r="W97" s="248" t="str">
        <f t="shared" si="8"/>
        <v/>
      </c>
      <c r="X97" s="93">
        <f t="shared" si="9"/>
        <v>0</v>
      </c>
      <c r="Y97" s="93" t="str">
        <f t="shared" si="7"/>
        <v xml:space="preserve"> - 0</v>
      </c>
    </row>
    <row r="99" spans="1:25" ht="15" x14ac:dyDescent="0.25">
      <c r="A99" s="99" t="s">
        <v>193</v>
      </c>
      <c r="B99" s="100">
        <f>COUNTIF($Y$16:$Y$97,A99)</f>
        <v>0</v>
      </c>
    </row>
    <row r="100" spans="1:25" ht="15" x14ac:dyDescent="0.25">
      <c r="A100" s="99" t="s">
        <v>194</v>
      </c>
      <c r="B100" s="100">
        <f>COUNTIF($Y$16:$Y$97,A100)</f>
        <v>0</v>
      </c>
    </row>
    <row r="101" spans="1:25" ht="15" x14ac:dyDescent="0.25">
      <c r="A101" s="101" t="s">
        <v>195</v>
      </c>
      <c r="B101" s="102">
        <f t="shared" ref="B101:B110" si="10">COUNTIF($Y$16:$Y$97,A101)</f>
        <v>0</v>
      </c>
    </row>
    <row r="102" spans="1:25" ht="15" x14ac:dyDescent="0.25">
      <c r="A102" s="101" t="s">
        <v>196</v>
      </c>
      <c r="B102" s="102">
        <f t="shared" si="10"/>
        <v>0</v>
      </c>
    </row>
    <row r="103" spans="1:25" ht="15" x14ac:dyDescent="0.25">
      <c r="A103" s="103" t="s">
        <v>197</v>
      </c>
      <c r="B103" s="104">
        <f t="shared" si="10"/>
        <v>0</v>
      </c>
    </row>
    <row r="104" spans="1:25" ht="15" x14ac:dyDescent="0.25">
      <c r="A104" s="103" t="s">
        <v>198</v>
      </c>
      <c r="B104" s="104">
        <f t="shared" si="10"/>
        <v>0</v>
      </c>
    </row>
    <row r="105" spans="1:25" x14ac:dyDescent="0.2">
      <c r="A105" s="105" t="s">
        <v>199</v>
      </c>
      <c r="B105" s="106">
        <f t="shared" si="10"/>
        <v>0</v>
      </c>
    </row>
    <row r="106" spans="1:25" x14ac:dyDescent="0.2">
      <c r="A106" s="105" t="s">
        <v>200</v>
      </c>
      <c r="B106" s="106">
        <f t="shared" si="10"/>
        <v>0</v>
      </c>
    </row>
    <row r="107" spans="1:25" x14ac:dyDescent="0.2">
      <c r="A107" s="107" t="s">
        <v>201</v>
      </c>
      <c r="B107" s="108">
        <f t="shared" si="10"/>
        <v>0</v>
      </c>
    </row>
    <row r="108" spans="1:25" x14ac:dyDescent="0.2">
      <c r="A108" s="107" t="s">
        <v>202</v>
      </c>
      <c r="B108" s="108">
        <f t="shared" si="10"/>
        <v>0</v>
      </c>
    </row>
    <row r="109" spans="1:25" x14ac:dyDescent="0.2">
      <c r="A109" s="109" t="s">
        <v>203</v>
      </c>
      <c r="B109" s="110">
        <f t="shared" si="10"/>
        <v>0</v>
      </c>
    </row>
    <row r="110" spans="1:25" x14ac:dyDescent="0.2">
      <c r="A110" s="109" t="s">
        <v>204</v>
      </c>
      <c r="B110" s="110">
        <f t="shared" si="10"/>
        <v>0</v>
      </c>
    </row>
    <row r="111" spans="1:25" x14ac:dyDescent="0.2">
      <c r="A111" s="208" t="s">
        <v>67</v>
      </c>
      <c r="B111" s="209">
        <f>SUM(B99:B110)</f>
        <v>0</v>
      </c>
    </row>
  </sheetData>
  <sheetProtection formatCells="0" sort="0"/>
  <sortState xmlns:xlrd2="http://schemas.microsoft.com/office/spreadsheetml/2017/richdata2" ref="A97:S97">
    <sortCondition ref="A16:A97"/>
  </sortState>
  <mergeCells count="14">
    <mergeCell ref="A10:J10"/>
    <mergeCell ref="A6:I6"/>
    <mergeCell ref="D13:S13"/>
    <mergeCell ref="C3:M3"/>
    <mergeCell ref="A4:I4"/>
    <mergeCell ref="M10:S11"/>
    <mergeCell ref="M9:S9"/>
    <mergeCell ref="B11:G11"/>
    <mergeCell ref="A8:I8"/>
    <mergeCell ref="Z1:AB1"/>
    <mergeCell ref="A5:I5"/>
    <mergeCell ref="W1:Y1"/>
    <mergeCell ref="AC1:AE1"/>
    <mergeCell ref="AF1:AG1"/>
  </mergeCells>
  <conditionalFormatting sqref="I16:I62">
    <cfRule type="expression" dxfId="86" priority="91" stopIfTrue="1">
      <formula>A16=""</formula>
    </cfRule>
    <cfRule type="cellIs" dxfId="85" priority="92" stopIfTrue="1" operator="notEqual">
      <formula>$B$13</formula>
    </cfRule>
  </conditionalFormatting>
  <conditionalFormatting sqref="A16:S16">
    <cfRule type="expression" dxfId="84" priority="86">
      <formula>$U$16&gt;5</formula>
    </cfRule>
  </conditionalFormatting>
  <conditionalFormatting sqref="A17:S17">
    <cfRule type="expression" dxfId="83" priority="84">
      <formula>$U$17&gt;5</formula>
    </cfRule>
  </conditionalFormatting>
  <conditionalFormatting sqref="A18:S18">
    <cfRule type="expression" dxfId="82" priority="83">
      <formula>$U$18&gt;5</formula>
    </cfRule>
  </conditionalFormatting>
  <conditionalFormatting sqref="A19:S19">
    <cfRule type="expression" dxfId="81" priority="82">
      <formula>$U$19&gt;5</formula>
    </cfRule>
  </conditionalFormatting>
  <conditionalFormatting sqref="A20:S20">
    <cfRule type="expression" dxfId="80" priority="81">
      <formula>$U$20&gt;5</formula>
    </cfRule>
  </conditionalFormatting>
  <conditionalFormatting sqref="B22:S22">
    <cfRule type="expression" dxfId="79" priority="79">
      <formula>$U$22&gt;5</formula>
    </cfRule>
  </conditionalFormatting>
  <conditionalFormatting sqref="I63:I97">
    <cfRule type="expression" dxfId="78" priority="93" stopIfTrue="1">
      <formula>A62=""</formula>
    </cfRule>
    <cfRule type="cellIs" dxfId="77" priority="94" stopIfTrue="1" operator="notEqual">
      <formula>$B$13</formula>
    </cfRule>
  </conditionalFormatting>
  <conditionalFormatting sqref="A21:S21">
    <cfRule type="expression" dxfId="76" priority="78">
      <formula>$U$21&gt;5</formula>
    </cfRule>
  </conditionalFormatting>
  <conditionalFormatting sqref="A22:S22">
    <cfRule type="expression" dxfId="75" priority="77">
      <formula>$U$22&gt;5</formula>
    </cfRule>
  </conditionalFormatting>
  <conditionalFormatting sqref="A23:S23">
    <cfRule type="expression" dxfId="74" priority="76">
      <formula>$U$23&gt;5</formula>
    </cfRule>
  </conditionalFormatting>
  <conditionalFormatting sqref="A24:S24">
    <cfRule type="expression" dxfId="73" priority="75">
      <formula>$U$24&gt;5</formula>
    </cfRule>
  </conditionalFormatting>
  <conditionalFormatting sqref="A25:S25">
    <cfRule type="expression" dxfId="72" priority="74">
      <formula>$U$25&gt;5</formula>
    </cfRule>
  </conditionalFormatting>
  <conditionalFormatting sqref="A26:S26">
    <cfRule type="expression" dxfId="71" priority="73">
      <formula>$U$26&gt;5</formula>
    </cfRule>
  </conditionalFormatting>
  <conditionalFormatting sqref="A27:S27">
    <cfRule type="expression" dxfId="70" priority="72">
      <formula>$U$27&gt;5</formula>
    </cfRule>
  </conditionalFormatting>
  <conditionalFormatting sqref="A28:S28">
    <cfRule type="expression" dxfId="69" priority="71">
      <formula>$U$28&gt;5</formula>
    </cfRule>
  </conditionalFormatting>
  <conditionalFormatting sqref="A29:S29">
    <cfRule type="expression" dxfId="68" priority="70">
      <formula>$U$29&gt;5</formula>
    </cfRule>
  </conditionalFormatting>
  <conditionalFormatting sqref="A30:S30">
    <cfRule type="expression" dxfId="67" priority="69">
      <formula>$U$30&gt;5</formula>
    </cfRule>
  </conditionalFormatting>
  <conditionalFormatting sqref="A31:S31">
    <cfRule type="expression" dxfId="66" priority="68">
      <formula>$U$31&gt;5</formula>
    </cfRule>
  </conditionalFormatting>
  <conditionalFormatting sqref="A32:S32">
    <cfRule type="expression" dxfId="65" priority="67">
      <formula>$U$32&gt;5</formula>
    </cfRule>
  </conditionalFormatting>
  <conditionalFormatting sqref="A33:S33">
    <cfRule type="expression" dxfId="64" priority="66">
      <formula>$U$33&gt;5</formula>
    </cfRule>
  </conditionalFormatting>
  <conditionalFormatting sqref="A34:S34">
    <cfRule type="expression" dxfId="63" priority="65">
      <formula>$U$34&gt;5</formula>
    </cfRule>
  </conditionalFormatting>
  <conditionalFormatting sqref="A35:S35">
    <cfRule type="expression" dxfId="62" priority="64">
      <formula>$U$35&gt;5</formula>
    </cfRule>
  </conditionalFormatting>
  <conditionalFormatting sqref="A36:S36">
    <cfRule type="expression" dxfId="61" priority="63">
      <formula>$U$36&gt;5</formula>
    </cfRule>
  </conditionalFormatting>
  <conditionalFormatting sqref="A37:S37">
    <cfRule type="expression" dxfId="60" priority="62">
      <formula>$U$37&gt;5</formula>
    </cfRule>
  </conditionalFormatting>
  <conditionalFormatting sqref="A38:S38">
    <cfRule type="expression" dxfId="59" priority="61">
      <formula>$U$38&gt;5</formula>
    </cfRule>
  </conditionalFormatting>
  <conditionalFormatting sqref="A39:S39">
    <cfRule type="expression" dxfId="58" priority="60">
      <formula>$U$39&gt;5</formula>
    </cfRule>
  </conditionalFormatting>
  <conditionalFormatting sqref="A40:S40">
    <cfRule type="expression" dxfId="57" priority="59">
      <formula>$U$40&gt;5</formula>
    </cfRule>
  </conditionalFormatting>
  <conditionalFormatting sqref="A41:S41">
    <cfRule type="expression" dxfId="56" priority="58">
      <formula>$U$41&gt;5</formula>
    </cfRule>
  </conditionalFormatting>
  <conditionalFormatting sqref="A42:S42">
    <cfRule type="expression" dxfId="55" priority="57">
      <formula>$U$42&gt;5</formula>
    </cfRule>
  </conditionalFormatting>
  <conditionalFormatting sqref="A43:S43">
    <cfRule type="expression" dxfId="54" priority="56">
      <formula>$U$43&gt;5</formula>
    </cfRule>
  </conditionalFormatting>
  <conditionalFormatting sqref="A44:S44">
    <cfRule type="expression" dxfId="53" priority="55">
      <formula>$U$44&gt;5</formula>
    </cfRule>
  </conditionalFormatting>
  <conditionalFormatting sqref="A45:S45">
    <cfRule type="expression" dxfId="52" priority="54">
      <formula>$U$45&gt;5</formula>
    </cfRule>
  </conditionalFormatting>
  <conditionalFormatting sqref="A46:S46">
    <cfRule type="expression" dxfId="51" priority="53">
      <formula>$U$46&gt;5</formula>
    </cfRule>
  </conditionalFormatting>
  <conditionalFormatting sqref="A47:S47">
    <cfRule type="expression" dxfId="50" priority="52">
      <formula>$U$47&gt;5</formula>
    </cfRule>
  </conditionalFormatting>
  <conditionalFormatting sqref="A48:S48">
    <cfRule type="expression" dxfId="49" priority="51">
      <formula>$U$48&gt;5</formula>
    </cfRule>
  </conditionalFormatting>
  <conditionalFormatting sqref="A49:S49">
    <cfRule type="expression" dxfId="48" priority="50">
      <formula>$U$49&gt;5</formula>
    </cfRule>
  </conditionalFormatting>
  <conditionalFormatting sqref="A50:S50">
    <cfRule type="expression" dxfId="47" priority="49">
      <formula>$U$50&gt;5</formula>
    </cfRule>
  </conditionalFormatting>
  <conditionalFormatting sqref="A51:S51">
    <cfRule type="expression" dxfId="46" priority="48">
      <formula>$U$51&gt;5</formula>
    </cfRule>
  </conditionalFormatting>
  <conditionalFormatting sqref="A52:S52">
    <cfRule type="expression" dxfId="45" priority="47">
      <formula>$U$52&gt;5</formula>
    </cfRule>
  </conditionalFormatting>
  <conditionalFormatting sqref="A53:S53">
    <cfRule type="expression" dxfId="44" priority="46">
      <formula>$U$53&gt;5</formula>
    </cfRule>
  </conditionalFormatting>
  <conditionalFormatting sqref="A54:S54">
    <cfRule type="expression" dxfId="43" priority="45">
      <formula>$U$54&gt;5</formula>
    </cfRule>
  </conditionalFormatting>
  <conditionalFormatting sqref="A55:S55">
    <cfRule type="expression" dxfId="42" priority="44">
      <formula>$U$55&gt;5</formula>
    </cfRule>
  </conditionalFormatting>
  <conditionalFormatting sqref="A56:S56">
    <cfRule type="expression" dxfId="41" priority="43">
      <formula>$U$56&gt;5</formula>
    </cfRule>
  </conditionalFormatting>
  <conditionalFormatting sqref="A57:S57">
    <cfRule type="expression" dxfId="40" priority="42">
      <formula>$U$57&gt;5</formula>
    </cfRule>
  </conditionalFormatting>
  <conditionalFormatting sqref="A58:S58">
    <cfRule type="expression" dxfId="39" priority="41">
      <formula>$U$58&gt;5</formula>
    </cfRule>
  </conditionalFormatting>
  <conditionalFormatting sqref="A59:S59">
    <cfRule type="expression" dxfId="38" priority="40">
      <formula>$U$59&gt;5</formula>
    </cfRule>
  </conditionalFormatting>
  <conditionalFormatting sqref="A60:S60">
    <cfRule type="expression" dxfId="37" priority="39">
      <formula>$U$60&gt;5</formula>
    </cfRule>
  </conditionalFormatting>
  <conditionalFormatting sqref="A61:S61">
    <cfRule type="expression" dxfId="36" priority="38">
      <formula>$U$61&gt;5</formula>
    </cfRule>
  </conditionalFormatting>
  <conditionalFormatting sqref="A62:S62">
    <cfRule type="expression" dxfId="35" priority="37">
      <formula>$U$62&gt;5</formula>
    </cfRule>
  </conditionalFormatting>
  <conditionalFormatting sqref="A63:S63">
    <cfRule type="expression" dxfId="34" priority="36">
      <formula>$U$63&gt;5</formula>
    </cfRule>
  </conditionalFormatting>
  <conditionalFormatting sqref="A64:S64">
    <cfRule type="expression" dxfId="33" priority="35">
      <formula>$U$64&gt;5</formula>
    </cfRule>
  </conditionalFormatting>
  <conditionalFormatting sqref="A65:S65">
    <cfRule type="expression" dxfId="32" priority="34">
      <formula>$U$65&gt;5</formula>
    </cfRule>
  </conditionalFormatting>
  <conditionalFormatting sqref="A66:S66">
    <cfRule type="expression" dxfId="31" priority="33">
      <formula>$U$66&gt;5</formula>
    </cfRule>
  </conditionalFormatting>
  <conditionalFormatting sqref="A67:S67">
    <cfRule type="expression" dxfId="30" priority="32">
      <formula>$U$67&gt;5</formula>
    </cfRule>
  </conditionalFormatting>
  <conditionalFormatting sqref="A68:S68">
    <cfRule type="expression" dxfId="29" priority="31">
      <formula>$U$68&gt;5</formula>
    </cfRule>
  </conditionalFormatting>
  <conditionalFormatting sqref="A69:S69">
    <cfRule type="expression" dxfId="28" priority="30">
      <formula>$U$69&gt;5</formula>
    </cfRule>
  </conditionalFormatting>
  <conditionalFormatting sqref="A70:S70">
    <cfRule type="expression" dxfId="27" priority="29">
      <formula>$U$70&gt;5</formula>
    </cfRule>
  </conditionalFormatting>
  <conditionalFormatting sqref="A71:S71">
    <cfRule type="expression" dxfId="26" priority="28">
      <formula>$U$71&gt;5</formula>
    </cfRule>
  </conditionalFormatting>
  <conditionalFormatting sqref="A72:S72">
    <cfRule type="expression" dxfId="25" priority="27">
      <formula>$U$72&gt;5</formula>
    </cfRule>
  </conditionalFormatting>
  <conditionalFormatting sqref="A73:S73">
    <cfRule type="expression" dxfId="24" priority="26">
      <formula>$U$73&gt;5</formula>
    </cfRule>
  </conditionalFormatting>
  <conditionalFormatting sqref="A74:S74">
    <cfRule type="expression" dxfId="23" priority="25">
      <formula>$U$74&gt;5</formula>
    </cfRule>
  </conditionalFormatting>
  <conditionalFormatting sqref="A75:S75">
    <cfRule type="expression" dxfId="22" priority="23">
      <formula>$U$75&gt;5</formula>
    </cfRule>
  </conditionalFormatting>
  <conditionalFormatting sqref="A76:S76">
    <cfRule type="expression" dxfId="21" priority="22">
      <formula>$U$76&gt;5</formula>
    </cfRule>
  </conditionalFormatting>
  <conditionalFormatting sqref="A77:S77">
    <cfRule type="expression" dxfId="20" priority="21">
      <formula>$U$77&gt;5</formula>
    </cfRule>
  </conditionalFormatting>
  <conditionalFormatting sqref="A78:S78">
    <cfRule type="expression" dxfId="19" priority="20">
      <formula>$U$78&gt;5</formula>
    </cfRule>
  </conditionalFormatting>
  <conditionalFormatting sqref="A79:S79">
    <cfRule type="expression" dxfId="18" priority="19">
      <formula>$U$79&gt;5</formula>
    </cfRule>
  </conditionalFormatting>
  <conditionalFormatting sqref="A80:S80">
    <cfRule type="expression" dxfId="17" priority="18">
      <formula>$U$80&gt;5</formula>
    </cfRule>
  </conditionalFormatting>
  <conditionalFormatting sqref="A81:S81">
    <cfRule type="expression" dxfId="16" priority="17">
      <formula>$U$81&gt;5</formula>
    </cfRule>
  </conditionalFormatting>
  <conditionalFormatting sqref="A82:S82">
    <cfRule type="expression" dxfId="15" priority="16">
      <formula>$U$82&gt;5</formula>
    </cfRule>
  </conditionalFormatting>
  <conditionalFormatting sqref="A83:S83">
    <cfRule type="expression" dxfId="14" priority="15">
      <formula>$U$83&gt;5</formula>
    </cfRule>
  </conditionalFormatting>
  <conditionalFormatting sqref="A84:S84">
    <cfRule type="expression" dxfId="13" priority="14">
      <formula>$U$84&gt;5</formula>
    </cfRule>
  </conditionalFormatting>
  <conditionalFormatting sqref="A85:S85">
    <cfRule type="expression" dxfId="12" priority="13">
      <formula>$U$85&gt;5</formula>
    </cfRule>
  </conditionalFormatting>
  <conditionalFormatting sqref="A86:S86">
    <cfRule type="expression" dxfId="11" priority="12">
      <formula>$U$86&gt;5</formula>
    </cfRule>
  </conditionalFormatting>
  <conditionalFormatting sqref="A87:S87">
    <cfRule type="expression" dxfId="10" priority="11">
      <formula>$U$87&gt;5</formula>
    </cfRule>
  </conditionalFormatting>
  <conditionalFormatting sqref="A88:S88">
    <cfRule type="expression" dxfId="9" priority="10">
      <formula>$U$88&gt;5</formula>
    </cfRule>
  </conditionalFormatting>
  <conditionalFormatting sqref="A89:S89">
    <cfRule type="expression" dxfId="8" priority="9">
      <formula>$U$89&gt;5</formula>
    </cfRule>
  </conditionalFormatting>
  <conditionalFormatting sqref="A90:S90">
    <cfRule type="expression" dxfId="7" priority="8">
      <formula>$U$90&gt;5</formula>
    </cfRule>
  </conditionalFormatting>
  <conditionalFormatting sqref="A91:S91">
    <cfRule type="expression" dxfId="6" priority="7">
      <formula>$U$91&gt;5</formula>
    </cfRule>
  </conditionalFormatting>
  <conditionalFormatting sqref="A92:S92">
    <cfRule type="expression" dxfId="5" priority="6">
      <formula>$U$92&gt;5</formula>
    </cfRule>
  </conditionalFormatting>
  <conditionalFormatting sqref="A93:S93">
    <cfRule type="expression" dxfId="4" priority="5">
      <formula>$U$93&gt;5</formula>
    </cfRule>
  </conditionalFormatting>
  <conditionalFormatting sqref="A94:S94">
    <cfRule type="expression" dxfId="3" priority="4">
      <formula>$U$94&gt;5</formula>
    </cfRule>
  </conditionalFormatting>
  <conditionalFormatting sqref="A95:S95">
    <cfRule type="expression" dxfId="2" priority="3">
      <formula>$U$95&gt;5</formula>
    </cfRule>
  </conditionalFormatting>
  <conditionalFormatting sqref="A96:S96">
    <cfRule type="expression" dxfId="1" priority="2">
      <formula>$U$96&gt;5</formula>
    </cfRule>
  </conditionalFormatting>
  <conditionalFormatting sqref="B97:S97">
    <cfRule type="expression" dxfId="0" priority="1">
      <formula>$U$97&gt;5</formula>
    </cfRule>
  </conditionalFormatting>
  <printOptions horizontalCentered="1"/>
  <pageMargins left="0.19685039370078741" right="0.19685039370078741" top="0.39370078740157483" bottom="0.19685039370078741" header="0.31496062992125984" footer="0.51181102362204722"/>
  <pageSetup paperSize="9" scale="84" firstPageNumber="0" orientation="landscape" horizontalDpi="4294967293" verticalDpi="300" r:id="rId1"/>
  <headerFooter alignWithMargins="0"/>
  <drawing r:id="rId2"/>
  <legacyDrawing r:id="rId3"/>
  <controls>
    <mc:AlternateContent xmlns:mc="http://schemas.openxmlformats.org/markup-compatibility/2006">
      <mc:Choice Requires="x14">
        <control shapeId="7169" r:id="rId4" name="CommandButton1">
          <controlPr defaultSize="0" autoLine="0" autoPict="0" r:id="rId5">
            <anchor moveWithCells="1">
              <from>
                <xdr:col>12</xdr:col>
                <xdr:colOff>219075</xdr:colOff>
                <xdr:row>4</xdr:row>
                <xdr:rowOff>95250</xdr:rowOff>
              </from>
              <to>
                <xdr:col>18</xdr:col>
                <xdr:colOff>95250</xdr:colOff>
                <xdr:row>7</xdr:row>
                <xdr:rowOff>171450</xdr:rowOff>
              </to>
            </anchor>
          </controlPr>
        </control>
      </mc:Choice>
      <mc:Fallback>
        <control shapeId="7169" r:id="rId4" name="CommandButton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3"/>
  <dimension ref="A1:K39"/>
  <sheetViews>
    <sheetView showGridLines="0" workbookViewId="0">
      <selection activeCell="D10" sqref="D10:D11"/>
    </sheetView>
  </sheetViews>
  <sheetFormatPr baseColWidth="10" defaultColWidth="11.42578125" defaultRowHeight="12.75" x14ac:dyDescent="0.2"/>
  <cols>
    <col min="1" max="1" width="1.7109375" style="72" customWidth="1"/>
    <col min="2" max="2" width="12.28515625" style="72" customWidth="1"/>
    <col min="3" max="3" width="34.28515625" style="72" customWidth="1"/>
    <col min="4" max="4" width="11.7109375" style="72" customWidth="1"/>
    <col min="5" max="5" width="10.7109375" style="72" customWidth="1"/>
    <col min="6" max="6" width="11.7109375" style="72" customWidth="1"/>
    <col min="7" max="7" width="1.42578125" style="72" customWidth="1"/>
    <col min="8" max="8" width="8.140625" style="72" customWidth="1"/>
    <col min="9" max="10" width="5.7109375" style="72" customWidth="1"/>
    <col min="11" max="11" width="1.7109375" style="72" customWidth="1"/>
    <col min="12" max="16384" width="11.42578125" style="72"/>
  </cols>
  <sheetData>
    <row r="1" spans="2:10" ht="24.95" customHeight="1" x14ac:dyDescent="0.35">
      <c r="B1" s="562" t="s">
        <v>60</v>
      </c>
      <c r="C1" s="562"/>
      <c r="D1" s="562"/>
      <c r="E1" s="562"/>
      <c r="F1" s="562"/>
      <c r="G1" s="562"/>
      <c r="H1" s="562"/>
      <c r="I1" s="562"/>
      <c r="J1" s="562"/>
    </row>
    <row r="2" spans="2:10" ht="72" customHeight="1" thickBot="1" x14ac:dyDescent="0.25">
      <c r="B2" s="563" t="s">
        <v>61</v>
      </c>
      <c r="C2" s="563"/>
      <c r="D2" s="563"/>
      <c r="E2" s="563"/>
      <c r="F2" s="563"/>
      <c r="G2" s="563"/>
      <c r="H2" s="563"/>
      <c r="I2" s="563"/>
      <c r="J2" s="563"/>
    </row>
    <row r="3" spans="2:10" ht="24.75" customHeight="1" thickTop="1" thickBot="1" x14ac:dyDescent="0.25">
      <c r="B3" s="144"/>
      <c r="C3" s="571" t="s">
        <v>341</v>
      </c>
      <c r="D3" s="572"/>
      <c r="E3" s="572"/>
      <c r="F3" s="572"/>
      <c r="G3" s="572"/>
      <c r="H3" s="573"/>
      <c r="I3" s="144"/>
    </row>
    <row r="4" spans="2:10" ht="18" customHeight="1" thickTop="1" x14ac:dyDescent="0.35">
      <c r="B4" s="144"/>
      <c r="C4" s="569"/>
      <c r="D4" s="570"/>
      <c r="E4" s="570"/>
      <c r="F4" s="570"/>
      <c r="G4" s="570"/>
      <c r="H4" s="570"/>
      <c r="I4" s="144"/>
    </row>
    <row r="5" spans="2:10" ht="45" customHeight="1" x14ac:dyDescent="0.2">
      <c r="C5" s="565" t="s">
        <v>180</v>
      </c>
      <c r="D5" s="566"/>
      <c r="E5" s="566"/>
      <c r="F5" s="566"/>
      <c r="G5" s="566"/>
      <c r="H5" s="566"/>
      <c r="I5" s="564"/>
      <c r="J5" s="564"/>
    </row>
    <row r="6" spans="2:10" ht="7.5" customHeight="1" thickBot="1" x14ac:dyDescent="0.25">
      <c r="B6" s="567"/>
      <c r="C6" s="568"/>
      <c r="D6" s="568"/>
      <c r="E6" s="568"/>
      <c r="F6" s="568"/>
      <c r="G6" s="568"/>
      <c r="H6" s="568"/>
      <c r="I6" s="568"/>
      <c r="J6" s="568"/>
    </row>
    <row r="7" spans="2:10" ht="30" customHeight="1" thickBot="1" x14ac:dyDescent="0.25">
      <c r="B7" s="154" t="s">
        <v>28</v>
      </c>
      <c r="C7" s="560" t="str">
        <f>IF(I7=0,"",VLOOKUP(I7,Clubs!A1:B72,2,0))</f>
        <v/>
      </c>
      <c r="D7" s="560"/>
      <c r="E7" s="560"/>
      <c r="F7" s="560"/>
      <c r="G7" s="560"/>
      <c r="H7" s="155" t="s">
        <v>25</v>
      </c>
      <c r="I7" s="560">
        <f>Menu!$B$4</f>
        <v>0</v>
      </c>
      <c r="J7" s="560"/>
    </row>
    <row r="8" spans="2:10" ht="7.5" customHeight="1" thickBot="1" x14ac:dyDescent="0.25">
      <c r="B8" s="144"/>
      <c r="H8" s="144"/>
      <c r="I8" s="144"/>
    </row>
    <row r="9" spans="2:10" ht="13.5" customHeight="1" thickBot="1" x14ac:dyDescent="0.25">
      <c r="B9" s="156" t="s">
        <v>63</v>
      </c>
      <c r="C9" s="157" t="s">
        <v>64</v>
      </c>
      <c r="D9" s="158" t="s">
        <v>65</v>
      </c>
      <c r="E9" s="159" t="s">
        <v>66</v>
      </c>
      <c r="F9" s="160" t="s">
        <v>67</v>
      </c>
      <c r="G9" s="161"/>
      <c r="H9" s="561" t="s">
        <v>207</v>
      </c>
      <c r="I9" s="561"/>
      <c r="J9" s="561"/>
    </row>
    <row r="10" spans="2:10" ht="21.95" customHeight="1" x14ac:dyDescent="0.25">
      <c r="B10" s="588" t="str">
        <f>'Vérification des Licences'!AH2&amp;" "&amp;"et avant"</f>
        <v>1966 et avant</v>
      </c>
      <c r="C10" s="298" t="s">
        <v>181</v>
      </c>
      <c r="D10" s="193"/>
      <c r="E10" s="195">
        <v>36</v>
      </c>
      <c r="F10" s="196">
        <f>E10*D10</f>
        <v>0</v>
      </c>
      <c r="G10" s="161"/>
      <c r="H10" s="576" t="s">
        <v>205</v>
      </c>
      <c r="I10" s="577"/>
      <c r="J10" s="578"/>
    </row>
    <row r="11" spans="2:10" ht="21.95" customHeight="1" thickBot="1" x14ac:dyDescent="0.3">
      <c r="B11" s="589"/>
      <c r="C11" s="299" t="s">
        <v>184</v>
      </c>
      <c r="D11" s="194"/>
      <c r="E11" s="197">
        <v>36</v>
      </c>
      <c r="F11" s="198">
        <f t="shared" ref="F11:F21" si="0">E11*D11</f>
        <v>0</v>
      </c>
      <c r="G11" s="161"/>
      <c r="H11" s="583"/>
      <c r="I11" s="584"/>
      <c r="J11" s="580"/>
    </row>
    <row r="12" spans="2:10" ht="21.95" customHeight="1" x14ac:dyDescent="0.25">
      <c r="B12" s="581" t="str">
        <f>'Vérification des Licences'!AF2&amp;" "&amp;"à"&amp;" "&amp;'Vérification des Licences'!AG2</f>
        <v>1967 à 2008</v>
      </c>
      <c r="C12" s="300" t="s">
        <v>182</v>
      </c>
      <c r="D12" s="193"/>
      <c r="E12" s="195">
        <v>36</v>
      </c>
      <c r="F12" s="196">
        <f t="shared" si="0"/>
        <v>0</v>
      </c>
      <c r="G12" s="162"/>
      <c r="H12" s="576" t="s">
        <v>206</v>
      </c>
      <c r="I12" s="577"/>
      <c r="J12" s="578"/>
    </row>
    <row r="13" spans="2:10" ht="21.95" customHeight="1" thickBot="1" x14ac:dyDescent="0.3">
      <c r="B13" s="582"/>
      <c r="C13" s="301" t="s">
        <v>185</v>
      </c>
      <c r="D13" s="194"/>
      <c r="E13" s="197">
        <v>36</v>
      </c>
      <c r="F13" s="198">
        <f t="shared" si="0"/>
        <v>0</v>
      </c>
      <c r="G13" s="162"/>
      <c r="H13" s="585"/>
      <c r="I13" s="586"/>
      <c r="J13" s="587"/>
    </row>
    <row r="14" spans="2:10" ht="21.95" customHeight="1" thickBot="1" x14ac:dyDescent="0.3">
      <c r="B14" s="581" t="str">
        <f>'Vérification des Licences'!AC2&amp;" "&amp;"à"&amp;" "&amp;'Vérification des Licences'!AE2</f>
        <v>2009 à 2011</v>
      </c>
      <c r="C14" s="302" t="s">
        <v>183</v>
      </c>
      <c r="D14" s="193"/>
      <c r="E14" s="195">
        <v>26</v>
      </c>
      <c r="F14" s="196">
        <f t="shared" si="0"/>
        <v>0</v>
      </c>
      <c r="G14" s="162"/>
      <c r="H14" s="199" t="s">
        <v>122</v>
      </c>
      <c r="I14" s="579"/>
      <c r="J14" s="580"/>
    </row>
    <row r="15" spans="2:10" ht="21.95" customHeight="1" thickBot="1" x14ac:dyDescent="0.3">
      <c r="B15" s="582"/>
      <c r="C15" s="303" t="s">
        <v>186</v>
      </c>
      <c r="D15" s="194"/>
      <c r="E15" s="197">
        <v>26</v>
      </c>
      <c r="F15" s="198">
        <f t="shared" si="0"/>
        <v>0</v>
      </c>
      <c r="G15" s="162"/>
      <c r="H15" s="576" t="s">
        <v>208</v>
      </c>
      <c r="I15" s="577"/>
      <c r="J15" s="578"/>
    </row>
    <row r="16" spans="2:10" ht="21.95" customHeight="1" x14ac:dyDescent="0.25">
      <c r="B16" s="574" t="str">
        <f>'Vérification des Licences'!Z2&amp;" "&amp;"à"&amp;" "&amp;'Vérification des Licences'!AB2</f>
        <v>2012 à 2014</v>
      </c>
      <c r="C16" s="304" t="s">
        <v>187</v>
      </c>
      <c r="D16" s="193"/>
      <c r="E16" s="195">
        <v>19</v>
      </c>
      <c r="F16" s="196">
        <f t="shared" si="0"/>
        <v>0</v>
      </c>
      <c r="G16" s="162"/>
      <c r="H16" s="590"/>
      <c r="I16" s="591"/>
      <c r="J16" s="592"/>
    </row>
    <row r="17" spans="2:10" ht="21.95" customHeight="1" thickBot="1" x14ac:dyDescent="0.3">
      <c r="B17" s="575"/>
      <c r="C17" s="305" t="s">
        <v>188</v>
      </c>
      <c r="D17" s="194"/>
      <c r="E17" s="197">
        <v>19</v>
      </c>
      <c r="F17" s="198">
        <f t="shared" si="0"/>
        <v>0</v>
      </c>
      <c r="G17" s="162"/>
      <c r="H17" s="199" t="s">
        <v>122</v>
      </c>
      <c r="I17" s="579"/>
      <c r="J17" s="580"/>
    </row>
    <row r="18" spans="2:10" ht="21.95" customHeight="1" x14ac:dyDescent="0.25">
      <c r="B18" s="616" t="str">
        <f>'Vérification des Licences'!W2&amp;" "&amp;"à"&amp;" "&amp;'Vérification des Licences'!Y2</f>
        <v>2015 à 2017</v>
      </c>
      <c r="C18" s="306" t="s">
        <v>189</v>
      </c>
      <c r="D18" s="193"/>
      <c r="E18" s="195">
        <v>19</v>
      </c>
      <c r="F18" s="196">
        <f t="shared" si="0"/>
        <v>0</v>
      </c>
      <c r="G18" s="162"/>
      <c r="H18" s="585" t="s">
        <v>209</v>
      </c>
      <c r="I18" s="586"/>
      <c r="J18" s="587"/>
    </row>
    <row r="19" spans="2:10" ht="21.95" customHeight="1" thickBot="1" x14ac:dyDescent="0.3">
      <c r="B19" s="575"/>
      <c r="C19" s="307" t="s">
        <v>190</v>
      </c>
      <c r="D19" s="194"/>
      <c r="E19" s="197">
        <v>19</v>
      </c>
      <c r="F19" s="198">
        <f t="shared" si="0"/>
        <v>0</v>
      </c>
      <c r="G19" s="162"/>
      <c r="H19" s="199" t="s">
        <v>122</v>
      </c>
      <c r="I19" s="579"/>
      <c r="J19" s="580"/>
    </row>
    <row r="20" spans="2:10" ht="21.95" customHeight="1" x14ac:dyDescent="0.25">
      <c r="B20" s="588" t="str">
        <f>'Vérification des Licences'!V2&amp;" "&amp;"et après"</f>
        <v>2018 et après</v>
      </c>
      <c r="C20" s="308" t="s">
        <v>191</v>
      </c>
      <c r="D20" s="193"/>
      <c r="E20" s="195">
        <v>14</v>
      </c>
      <c r="F20" s="196">
        <f t="shared" si="0"/>
        <v>0</v>
      </c>
      <c r="G20" s="162"/>
      <c r="H20" s="615" t="s">
        <v>210</v>
      </c>
      <c r="I20" s="577"/>
      <c r="J20" s="578"/>
    </row>
    <row r="21" spans="2:10" ht="21.95" customHeight="1" thickBot="1" x14ac:dyDescent="0.3">
      <c r="B21" s="589"/>
      <c r="C21" s="309" t="s">
        <v>192</v>
      </c>
      <c r="D21" s="194"/>
      <c r="E21" s="197">
        <v>14</v>
      </c>
      <c r="F21" s="198">
        <f t="shared" si="0"/>
        <v>0</v>
      </c>
      <c r="G21" s="162"/>
      <c r="H21" s="200" t="s">
        <v>211</v>
      </c>
      <c r="I21" s="617"/>
      <c r="J21" s="618"/>
    </row>
    <row r="22" spans="2:10" ht="26.25" customHeight="1" thickBot="1" x14ac:dyDescent="0.3">
      <c r="B22" s="600" t="s">
        <v>68</v>
      </c>
      <c r="C22" s="601"/>
      <c r="D22" s="213">
        <f>SUM(D10:D21)</f>
        <v>0</v>
      </c>
      <c r="E22" s="214"/>
      <c r="F22" s="215">
        <f>SUM(F10:F21)</f>
        <v>0</v>
      </c>
      <c r="G22" s="163"/>
      <c r="H22" s="201" t="s">
        <v>212</v>
      </c>
      <c r="I22" s="602"/>
      <c r="J22" s="603"/>
    </row>
    <row r="23" spans="2:10" ht="13.5" customHeight="1" thickBot="1" x14ac:dyDescent="0.3">
      <c r="B23" s="598" t="s">
        <v>272</v>
      </c>
      <c r="C23" s="599"/>
      <c r="D23" s="210" t="s">
        <v>65</v>
      </c>
      <c r="E23" s="211" t="s">
        <v>66</v>
      </c>
      <c r="F23" s="212" t="s">
        <v>67</v>
      </c>
      <c r="G23" s="218"/>
      <c r="H23" s="219"/>
      <c r="I23" s="220"/>
      <c r="J23" s="221"/>
    </row>
    <row r="24" spans="2:10" ht="26.25" customHeight="1" thickBot="1" x14ac:dyDescent="0.3">
      <c r="B24" s="596" t="s">
        <v>215</v>
      </c>
      <c r="C24" s="597"/>
      <c r="D24" s="194"/>
      <c r="E24" s="197">
        <v>6</v>
      </c>
      <c r="F24" s="198">
        <f>E24*D24</f>
        <v>0</v>
      </c>
      <c r="G24" s="218"/>
      <c r="H24" s="219"/>
      <c r="I24" s="220"/>
      <c r="J24" s="221"/>
    </row>
    <row r="25" spans="2:10" ht="26.25" customHeight="1" thickBot="1" x14ac:dyDescent="0.3">
      <c r="B25" s="600" t="s">
        <v>233</v>
      </c>
      <c r="C25" s="601"/>
      <c r="D25" s="213">
        <f>D22</f>
        <v>0</v>
      </c>
      <c r="E25" s="214"/>
      <c r="F25" s="215">
        <f>SUM(F22+F24)</f>
        <v>0</v>
      </c>
      <c r="G25" s="218"/>
      <c r="H25" s="219"/>
      <c r="I25" s="220"/>
      <c r="J25" s="221"/>
    </row>
    <row r="26" spans="2:10" x14ac:dyDescent="0.2">
      <c r="B26" s="164"/>
      <c r="C26" s="165"/>
      <c r="D26" s="166"/>
      <c r="E26" s="166"/>
      <c r="F26" s="166"/>
      <c r="G26" s="166"/>
      <c r="H26" s="216"/>
      <c r="I26" s="216"/>
      <c r="J26" s="217"/>
    </row>
    <row r="27" spans="2:10" ht="16.5" customHeight="1" x14ac:dyDescent="0.2">
      <c r="B27" s="167"/>
      <c r="C27" s="168"/>
      <c r="D27" s="62"/>
      <c r="E27" s="605" t="s">
        <v>167</v>
      </c>
      <c r="F27" s="606"/>
      <c r="G27" s="169"/>
      <c r="H27" s="604">
        <f>F22+F24</f>
        <v>0</v>
      </c>
      <c r="I27" s="604"/>
      <c r="J27" s="604"/>
    </row>
    <row r="28" spans="2:10" ht="9.9499999999999993" customHeight="1" x14ac:dyDescent="0.2">
      <c r="B28" s="167"/>
      <c r="C28" s="168"/>
      <c r="D28" s="170"/>
      <c r="E28" s="170"/>
      <c r="F28" s="170"/>
      <c r="G28" s="169"/>
      <c r="H28" s="171"/>
      <c r="I28" s="171"/>
      <c r="J28" s="172"/>
    </row>
    <row r="29" spans="2:10" ht="18" customHeight="1" x14ac:dyDescent="0.25">
      <c r="B29" s="167"/>
      <c r="C29" s="593" t="s">
        <v>168</v>
      </c>
      <c r="D29" s="594"/>
      <c r="E29" s="594"/>
      <c r="F29" s="594"/>
      <c r="G29" s="594"/>
      <c r="H29" s="594"/>
      <c r="I29" s="595"/>
      <c r="J29" s="173"/>
    </row>
    <row r="30" spans="2:10" ht="18" customHeight="1" x14ac:dyDescent="0.25">
      <c r="B30" s="167"/>
      <c r="C30" s="174" t="s">
        <v>169</v>
      </c>
      <c r="D30" s="175" t="s">
        <v>170</v>
      </c>
      <c r="E30" s="176"/>
      <c r="F30" s="175" t="s">
        <v>171</v>
      </c>
      <c r="G30" s="176"/>
      <c r="H30" s="177"/>
      <c r="I30" s="152"/>
      <c r="J30" s="173"/>
    </row>
    <row r="31" spans="2:10" ht="5.0999999999999996" customHeight="1" x14ac:dyDescent="0.2">
      <c r="B31" s="167"/>
      <c r="C31" s="178"/>
      <c r="D31" s="179"/>
      <c r="E31" s="179"/>
      <c r="F31" s="179"/>
      <c r="G31" s="179"/>
      <c r="H31" s="179"/>
      <c r="I31" s="180"/>
      <c r="J31" s="129"/>
    </row>
    <row r="32" spans="2:10" ht="5.0999999999999996" customHeight="1" x14ac:dyDescent="0.2">
      <c r="B32" s="167"/>
      <c r="C32" s="181"/>
      <c r="D32" s="169"/>
      <c r="E32" s="169"/>
      <c r="F32" s="169"/>
      <c r="G32" s="169"/>
      <c r="H32" s="168"/>
      <c r="I32" s="168"/>
      <c r="J32" s="182"/>
    </row>
    <row r="33" spans="1:11" ht="15" customHeight="1" x14ac:dyDescent="0.2">
      <c r="B33" s="167"/>
      <c r="C33" s="181" t="s">
        <v>69</v>
      </c>
      <c r="D33" s="608"/>
      <c r="E33" s="609"/>
      <c r="F33" s="610" t="s">
        <v>70</v>
      </c>
      <c r="G33" s="610"/>
      <c r="H33" s="611"/>
      <c r="I33" s="611"/>
      <c r="J33" s="611"/>
    </row>
    <row r="34" spans="1:11" ht="5.0999999999999996" customHeight="1" x14ac:dyDescent="0.2">
      <c r="B34" s="167"/>
      <c r="C34" s="181"/>
      <c r="D34" s="169"/>
      <c r="E34" s="169"/>
      <c r="F34" s="169"/>
      <c r="G34" s="169"/>
      <c r="H34" s="168"/>
      <c r="I34" s="168"/>
      <c r="J34" s="182"/>
    </row>
    <row r="35" spans="1:11" ht="15" customHeight="1" x14ac:dyDescent="0.2">
      <c r="B35" s="167"/>
      <c r="C35" s="181" t="s">
        <v>71</v>
      </c>
      <c r="D35" s="612"/>
      <c r="E35" s="612"/>
      <c r="F35" s="390" t="s">
        <v>72</v>
      </c>
      <c r="G35" s="390"/>
      <c r="H35" s="611"/>
      <c r="I35" s="611"/>
      <c r="J35" s="611"/>
    </row>
    <row r="36" spans="1:11" ht="5.0999999999999996" customHeight="1" x14ac:dyDescent="0.2">
      <c r="B36" s="167"/>
      <c r="C36" s="169"/>
      <c r="D36" s="169"/>
      <c r="E36" s="169"/>
      <c r="F36" s="169"/>
      <c r="G36" s="169"/>
      <c r="H36" s="168"/>
      <c r="I36" s="168"/>
      <c r="J36" s="182"/>
    </row>
    <row r="37" spans="1:11" ht="15" x14ac:dyDescent="0.25">
      <c r="B37" s="167"/>
      <c r="C37" s="613" t="s">
        <v>73</v>
      </c>
      <c r="D37" s="614"/>
      <c r="E37" s="183" t="s">
        <v>74</v>
      </c>
      <c r="F37" s="184" t="s">
        <v>75</v>
      </c>
      <c r="G37" s="185"/>
      <c r="H37" s="186"/>
      <c r="I37" s="153"/>
      <c r="J37" s="187"/>
    </row>
    <row r="38" spans="1:11" ht="5.25" customHeight="1" thickBot="1" x14ac:dyDescent="0.25">
      <c r="B38" s="188"/>
      <c r="C38" s="189"/>
      <c r="D38" s="189"/>
      <c r="E38" s="189"/>
      <c r="F38" s="189"/>
      <c r="G38" s="189"/>
      <c r="H38" s="190"/>
      <c r="I38" s="191"/>
      <c r="J38" s="192"/>
    </row>
    <row r="39" spans="1:11" ht="51" customHeight="1" x14ac:dyDescent="0.25">
      <c r="A39" s="607" t="s">
        <v>76</v>
      </c>
      <c r="B39" s="564"/>
      <c r="C39" s="564"/>
      <c r="D39" s="564"/>
      <c r="E39" s="564"/>
      <c r="F39" s="564"/>
      <c r="G39" s="564"/>
      <c r="H39" s="564"/>
      <c r="I39" s="564"/>
      <c r="J39" s="564"/>
      <c r="K39" s="30"/>
    </row>
  </sheetData>
  <sheetProtection algorithmName="SHA-512" hashValue="3iglFbbTVTVBe6IxFB1gdCbkKdFhuxoFqOzx8Cn5QDMnhAGQ2XhRj1xoW2cy/u6sgVdmnUU+3X22ACTUonKRsA==" saltValue="kFgqoZ9uRA3IUpte6P344g==" spinCount="100000" sheet="1" selectLockedCells="1"/>
  <mergeCells count="44">
    <mergeCell ref="H18:J18"/>
    <mergeCell ref="H20:J20"/>
    <mergeCell ref="B18:B19"/>
    <mergeCell ref="B20:B21"/>
    <mergeCell ref="I19:J19"/>
    <mergeCell ref="I21:J21"/>
    <mergeCell ref="A39:J39"/>
    <mergeCell ref="D33:E33"/>
    <mergeCell ref="F33:G33"/>
    <mergeCell ref="H33:J33"/>
    <mergeCell ref="D35:E35"/>
    <mergeCell ref="F35:G35"/>
    <mergeCell ref="H35:J35"/>
    <mergeCell ref="C37:D37"/>
    <mergeCell ref="C29:I29"/>
    <mergeCell ref="B24:C24"/>
    <mergeCell ref="B23:C23"/>
    <mergeCell ref="B22:C22"/>
    <mergeCell ref="B25:C25"/>
    <mergeCell ref="I22:J22"/>
    <mergeCell ref="H27:J27"/>
    <mergeCell ref="E27:F27"/>
    <mergeCell ref="B16:B17"/>
    <mergeCell ref="H10:J10"/>
    <mergeCell ref="I14:J14"/>
    <mergeCell ref="H15:J15"/>
    <mergeCell ref="B14:B15"/>
    <mergeCell ref="H11:J11"/>
    <mergeCell ref="H12:J12"/>
    <mergeCell ref="H13:J13"/>
    <mergeCell ref="B10:B11"/>
    <mergeCell ref="B12:B13"/>
    <mergeCell ref="I17:J17"/>
    <mergeCell ref="H16:J16"/>
    <mergeCell ref="I7:J7"/>
    <mergeCell ref="H9:J9"/>
    <mergeCell ref="B1:J1"/>
    <mergeCell ref="B2:J2"/>
    <mergeCell ref="I5:J5"/>
    <mergeCell ref="C5:H5"/>
    <mergeCell ref="B6:J6"/>
    <mergeCell ref="C7:G7"/>
    <mergeCell ref="C4:H4"/>
    <mergeCell ref="C3:H3"/>
  </mergeCells>
  <printOptions horizontalCentered="1"/>
  <pageMargins left="0" right="0" top="0.19685039370078741" bottom="0" header="0" footer="0"/>
  <pageSetup paperSize="9" scale="90" firstPageNumber="0" orientation="portrait"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58" r:id="rId4" name="Check Box 38">
              <controlPr defaultSize="0" autoFill="0" autoLine="0" autoPict="0">
                <anchor moveWithCells="1">
                  <from>
                    <xdr:col>2</xdr:col>
                    <xdr:colOff>1428750</xdr:colOff>
                    <xdr:row>29</xdr:row>
                    <xdr:rowOff>9525</xdr:rowOff>
                  </from>
                  <to>
                    <xdr:col>2</xdr:col>
                    <xdr:colOff>1733550</xdr:colOff>
                    <xdr:row>30</xdr:row>
                    <xdr:rowOff>0</xdr:rowOff>
                  </to>
                </anchor>
              </controlPr>
            </control>
          </mc:Choice>
        </mc:AlternateContent>
        <mc:AlternateContent xmlns:mc="http://schemas.openxmlformats.org/markup-compatibility/2006">
          <mc:Choice Requires="x14">
            <control shapeId="5160" r:id="rId5" name="Check Box 40">
              <controlPr defaultSize="0" autoFill="0" autoLine="0" autoPict="0">
                <anchor moveWithCells="1">
                  <from>
                    <xdr:col>5</xdr:col>
                    <xdr:colOff>561975</xdr:colOff>
                    <xdr:row>29</xdr:row>
                    <xdr:rowOff>28575</xdr:rowOff>
                  </from>
                  <to>
                    <xdr:col>6</xdr:col>
                    <xdr:colOff>85725</xdr:colOff>
                    <xdr:row>30</xdr:row>
                    <xdr:rowOff>19050</xdr:rowOff>
                  </to>
                </anchor>
              </controlPr>
            </control>
          </mc:Choice>
        </mc:AlternateContent>
        <mc:AlternateContent xmlns:mc="http://schemas.openxmlformats.org/markup-compatibility/2006">
          <mc:Choice Requires="x14">
            <control shapeId="5161" r:id="rId6" name="Check Box 41">
              <controlPr defaultSize="0" autoFill="0" autoLine="0" autoPict="0">
                <anchor moveWithCells="1">
                  <from>
                    <xdr:col>3</xdr:col>
                    <xdr:colOff>714375</xdr:colOff>
                    <xdr:row>29</xdr:row>
                    <xdr:rowOff>28575</xdr:rowOff>
                  </from>
                  <to>
                    <xdr:col>4</xdr:col>
                    <xdr:colOff>238125</xdr:colOff>
                    <xdr:row>30</xdr:row>
                    <xdr:rowOff>19050</xdr:rowOff>
                  </to>
                </anchor>
              </controlPr>
            </control>
          </mc:Choice>
        </mc:AlternateContent>
        <mc:AlternateContent xmlns:mc="http://schemas.openxmlformats.org/markup-compatibility/2006">
          <mc:Choice Requires="x14">
            <control shapeId="5163" r:id="rId7" name="Check Box 43">
              <controlPr defaultSize="0" autoFill="0" autoLine="0" autoPict="0">
                <anchor moveWithCells="1">
                  <from>
                    <xdr:col>4</xdr:col>
                    <xdr:colOff>371475</xdr:colOff>
                    <xdr:row>35</xdr:row>
                    <xdr:rowOff>38100</xdr:rowOff>
                  </from>
                  <to>
                    <xdr:col>4</xdr:col>
                    <xdr:colOff>676275</xdr:colOff>
                    <xdr:row>37</xdr:row>
                    <xdr:rowOff>9525</xdr:rowOff>
                  </to>
                </anchor>
              </controlPr>
            </control>
          </mc:Choice>
        </mc:AlternateContent>
        <mc:AlternateContent xmlns:mc="http://schemas.openxmlformats.org/markup-compatibility/2006">
          <mc:Choice Requires="x14">
            <control shapeId="5165" r:id="rId8" name="Check Box 45">
              <controlPr defaultSize="0" autoFill="0" autoLine="0" autoPict="0">
                <anchor moveWithCells="1">
                  <from>
                    <xdr:col>7</xdr:col>
                    <xdr:colOff>19050</xdr:colOff>
                    <xdr:row>35</xdr:row>
                    <xdr:rowOff>38100</xdr:rowOff>
                  </from>
                  <to>
                    <xdr:col>7</xdr:col>
                    <xdr:colOff>323850</xdr:colOff>
                    <xdr:row>37</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7"/>
  <dimension ref="A1:I26"/>
  <sheetViews>
    <sheetView showGridLines="0" workbookViewId="0">
      <selection activeCell="F74" sqref="F74"/>
    </sheetView>
  </sheetViews>
  <sheetFormatPr baseColWidth="10" defaultColWidth="11.42578125" defaultRowHeight="12.75" x14ac:dyDescent="0.2"/>
  <cols>
    <col min="1" max="1" width="16.42578125" style="1" customWidth="1"/>
    <col min="2" max="5" width="11.42578125" style="1"/>
    <col min="6" max="6" width="16.42578125" style="1" customWidth="1"/>
    <col min="7" max="7" width="15.42578125" style="1" customWidth="1"/>
    <col min="8" max="16384" width="11.42578125" style="1"/>
  </cols>
  <sheetData>
    <row r="1" spans="1:9" ht="28.5" x14ac:dyDescent="0.2">
      <c r="A1" s="620" t="s">
        <v>146</v>
      </c>
      <c r="B1" s="621"/>
      <c r="C1" s="621"/>
      <c r="D1" s="621"/>
      <c r="E1" s="621"/>
      <c r="F1" s="621"/>
      <c r="G1" s="621"/>
      <c r="H1" s="59"/>
      <c r="I1" s="2"/>
    </row>
    <row r="2" spans="1:9" ht="23.25" x14ac:dyDescent="0.2">
      <c r="A2" s="622" t="s">
        <v>145</v>
      </c>
      <c r="B2" s="621"/>
      <c r="C2" s="621"/>
      <c r="D2" s="621"/>
      <c r="E2" s="621"/>
      <c r="F2" s="621"/>
      <c r="G2" s="621"/>
      <c r="H2" s="60"/>
      <c r="I2" s="2"/>
    </row>
    <row r="4" spans="1:9" ht="30" x14ac:dyDescent="0.2">
      <c r="A4" s="623" t="s">
        <v>157</v>
      </c>
      <c r="B4" s="623"/>
      <c r="C4" s="623"/>
      <c r="D4" s="623"/>
      <c r="E4" s="623"/>
      <c r="F4" s="623"/>
      <c r="G4" s="623"/>
    </row>
    <row r="6" spans="1:9" ht="23.25" x14ac:dyDescent="0.2">
      <c r="A6" s="21"/>
      <c r="B6" s="624" t="s">
        <v>49</v>
      </c>
      <c r="C6" s="624"/>
      <c r="D6" s="624"/>
      <c r="E6" s="624"/>
      <c r="F6" s="624"/>
      <c r="G6" s="20"/>
    </row>
    <row r="7" spans="1:9" ht="8.25" customHeight="1" x14ac:dyDescent="0.2">
      <c r="A7" s="16"/>
      <c r="G7" s="15"/>
    </row>
    <row r="8" spans="1:9" ht="45.75" customHeight="1" x14ac:dyDescent="0.2">
      <c r="A8" s="34" t="s">
        <v>2</v>
      </c>
      <c r="B8" s="625" t="str">
        <f>IF(G8=0,"",VLOOKUP(G8,Clubs!A1:B72,2,0))</f>
        <v/>
      </c>
      <c r="C8" s="625"/>
      <c r="D8" s="625"/>
      <c r="E8" s="625"/>
      <c r="F8" s="19" t="s">
        <v>25</v>
      </c>
      <c r="G8" s="18">
        <f>Menu!$B$4</f>
        <v>0</v>
      </c>
    </row>
    <row r="9" spans="1:9" ht="7.5" customHeight="1" x14ac:dyDescent="0.2">
      <c r="A9" s="34"/>
      <c r="G9" s="15"/>
    </row>
    <row r="10" spans="1:9" ht="16.5" customHeight="1" x14ac:dyDescent="0.2">
      <c r="A10" s="34" t="s">
        <v>16</v>
      </c>
      <c r="B10" s="619"/>
      <c r="C10" s="619"/>
      <c r="G10" s="31" t="s">
        <v>48</v>
      </c>
    </row>
    <row r="11" spans="1:9" ht="7.5" customHeight="1" x14ac:dyDescent="0.2">
      <c r="A11" s="34"/>
      <c r="G11" s="32"/>
    </row>
    <row r="12" spans="1:9" ht="18" customHeight="1" x14ac:dyDescent="0.25">
      <c r="A12" s="34" t="s">
        <v>6</v>
      </c>
      <c r="B12" s="629"/>
      <c r="C12" s="633"/>
      <c r="D12" s="2" t="s">
        <v>24</v>
      </c>
      <c r="E12" s="634"/>
      <c r="F12" s="635"/>
      <c r="G12" s="35" t="s">
        <v>47</v>
      </c>
    </row>
    <row r="13" spans="1:9" ht="6.75" customHeight="1" x14ac:dyDescent="0.2">
      <c r="A13" s="34"/>
      <c r="G13" s="35"/>
    </row>
    <row r="14" spans="1:9" ht="18" customHeight="1" x14ac:dyDescent="0.25">
      <c r="A14" s="34" t="s">
        <v>46</v>
      </c>
      <c r="B14" s="2"/>
      <c r="C14" s="636"/>
      <c r="D14" s="637"/>
      <c r="E14" s="638"/>
      <c r="G14" s="35" t="s">
        <v>45</v>
      </c>
    </row>
    <row r="15" spans="1:9" ht="7.5" customHeight="1" x14ac:dyDescent="0.2">
      <c r="A15" s="34"/>
      <c r="G15" s="35"/>
    </row>
    <row r="16" spans="1:9" ht="19.5" customHeight="1" x14ac:dyDescent="0.2">
      <c r="A16" s="34" t="s">
        <v>44</v>
      </c>
      <c r="B16" s="626"/>
      <c r="C16" s="627"/>
      <c r="D16" s="627"/>
      <c r="E16" s="627"/>
      <c r="F16" s="628"/>
      <c r="G16" s="35" t="s">
        <v>43</v>
      </c>
    </row>
    <row r="17" spans="1:7" ht="6.75" customHeight="1" x14ac:dyDescent="0.2">
      <c r="A17" s="34"/>
      <c r="G17" s="35"/>
    </row>
    <row r="18" spans="1:7" ht="18" customHeight="1" x14ac:dyDescent="0.2">
      <c r="A18" s="34" t="s">
        <v>42</v>
      </c>
      <c r="B18" s="8"/>
      <c r="C18" s="33" t="s">
        <v>5</v>
      </c>
      <c r="D18" s="629"/>
      <c r="E18" s="629"/>
      <c r="F18" s="629"/>
      <c r="G18" s="35" t="s">
        <v>41</v>
      </c>
    </row>
    <row r="19" spans="1:7" ht="6.75" customHeight="1" x14ac:dyDescent="0.2">
      <c r="A19" s="34"/>
      <c r="G19" s="35"/>
    </row>
    <row r="20" spans="1:7" ht="18" customHeight="1" x14ac:dyDescent="0.25">
      <c r="A20" s="34" t="s">
        <v>10</v>
      </c>
      <c r="B20" s="634"/>
      <c r="C20" s="639"/>
      <c r="D20" s="635"/>
      <c r="G20" s="35" t="s">
        <v>40</v>
      </c>
    </row>
    <row r="21" spans="1:7" ht="7.5" customHeight="1" x14ac:dyDescent="0.2">
      <c r="A21" s="34"/>
      <c r="G21" s="35"/>
    </row>
    <row r="22" spans="1:7" ht="18" customHeight="1" x14ac:dyDescent="0.2">
      <c r="A22" s="34" t="s">
        <v>39</v>
      </c>
      <c r="B22" s="630"/>
      <c r="C22" s="630"/>
      <c r="D22" s="630"/>
      <c r="E22" s="33" t="s">
        <v>38</v>
      </c>
      <c r="F22" s="7"/>
      <c r="G22" s="36" t="s">
        <v>37</v>
      </c>
    </row>
    <row r="23" spans="1:7" ht="6.75" customHeight="1" thickBot="1" x14ac:dyDescent="0.25">
      <c r="A23" s="16"/>
      <c r="G23" s="15"/>
    </row>
    <row r="24" spans="1:7" ht="18" customHeight="1" x14ac:dyDescent="0.2">
      <c r="A24" s="21"/>
      <c r="B24" s="631" t="s">
        <v>36</v>
      </c>
      <c r="C24" s="631"/>
      <c r="D24" s="631"/>
      <c r="E24" s="632"/>
      <c r="F24" s="2" t="s">
        <v>35</v>
      </c>
      <c r="G24" s="17"/>
    </row>
    <row r="25" spans="1:7" ht="24" customHeight="1" x14ac:dyDescent="0.2">
      <c r="A25" s="16"/>
      <c r="E25" s="15"/>
      <c r="F25" s="37" t="s">
        <v>34</v>
      </c>
      <c r="G25" s="38" t="s">
        <v>133</v>
      </c>
    </row>
    <row r="26" spans="1:7" ht="59.25" customHeight="1" thickBot="1" x14ac:dyDescent="0.25">
      <c r="A26" s="14"/>
      <c r="B26" s="5"/>
      <c r="C26" s="5"/>
      <c r="D26" s="5"/>
      <c r="E26" s="13"/>
      <c r="F26" s="5"/>
      <c r="G26" s="13"/>
    </row>
  </sheetData>
  <sheetProtection selectLockedCells="1" selectUnlockedCells="1"/>
  <mergeCells count="14">
    <mergeCell ref="B16:F16"/>
    <mergeCell ref="D18:F18"/>
    <mergeCell ref="B22:D22"/>
    <mergeCell ref="B24:E24"/>
    <mergeCell ref="B12:C12"/>
    <mergeCell ref="E12:F12"/>
    <mergeCell ref="C14:E14"/>
    <mergeCell ref="B20:D20"/>
    <mergeCell ref="B10:C10"/>
    <mergeCell ref="A1:G1"/>
    <mergeCell ref="A2:G2"/>
    <mergeCell ref="A4:G4"/>
    <mergeCell ref="B6:F6"/>
    <mergeCell ref="B8:E8"/>
  </mergeCells>
  <printOptions horizontalCentered="1"/>
  <pageMargins left="0" right="0" top="0.78740157480314965" bottom="0.19685039370078741" header="0.51181102362204722" footer="0.51181102362204722"/>
  <pageSetup paperSize="9"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8"/>
  <dimension ref="A1:G26"/>
  <sheetViews>
    <sheetView topLeftCell="A7" workbookViewId="0">
      <selection activeCell="F10" sqref="F10"/>
    </sheetView>
  </sheetViews>
  <sheetFormatPr baseColWidth="10" defaultRowHeight="15" x14ac:dyDescent="0.25"/>
  <cols>
    <col min="7" max="7" width="17.5703125" customWidth="1"/>
  </cols>
  <sheetData>
    <row r="1" spans="1:7" ht="28.5" x14ac:dyDescent="0.25">
      <c r="A1" s="620" t="s">
        <v>146</v>
      </c>
      <c r="B1" s="621"/>
      <c r="C1" s="621"/>
      <c r="D1" s="621"/>
      <c r="E1" s="621"/>
      <c r="F1" s="621"/>
      <c r="G1" s="621"/>
    </row>
    <row r="2" spans="1:7" ht="23.25" x14ac:dyDescent="0.25">
      <c r="A2" s="622" t="s">
        <v>145</v>
      </c>
      <c r="B2" s="621"/>
      <c r="C2" s="621"/>
      <c r="D2" s="621"/>
      <c r="E2" s="621"/>
      <c r="F2" s="621"/>
      <c r="G2" s="621"/>
    </row>
    <row r="3" spans="1:7" x14ac:dyDescent="0.25">
      <c r="A3" s="1"/>
      <c r="B3" s="1"/>
      <c r="C3" s="1"/>
      <c r="D3" s="1"/>
      <c r="E3" s="1"/>
      <c r="F3" s="1"/>
      <c r="G3" s="1"/>
    </row>
    <row r="4" spans="1:7" ht="30" x14ac:dyDescent="0.25">
      <c r="A4" s="623" t="s">
        <v>157</v>
      </c>
      <c r="B4" s="623"/>
      <c r="C4" s="623"/>
      <c r="D4" s="623"/>
      <c r="E4" s="623"/>
      <c r="F4" s="623"/>
      <c r="G4" s="623"/>
    </row>
    <row r="5" spans="1:7" ht="15.75" thickBot="1" x14ac:dyDescent="0.3">
      <c r="A5" s="1"/>
      <c r="B5" s="1"/>
      <c r="C5" s="1"/>
      <c r="D5" s="1"/>
      <c r="E5" s="1"/>
      <c r="F5" s="1"/>
      <c r="G5" s="1"/>
    </row>
    <row r="6" spans="1:7" ht="23.25" x14ac:dyDescent="0.25">
      <c r="A6" s="21"/>
      <c r="B6" s="624" t="s">
        <v>49</v>
      </c>
      <c r="C6" s="624"/>
      <c r="D6" s="624"/>
      <c r="E6" s="624"/>
      <c r="F6" s="624"/>
      <c r="G6" s="20"/>
    </row>
    <row r="7" spans="1:7" x14ac:dyDescent="0.25">
      <c r="A7" s="16"/>
      <c r="B7" s="1"/>
      <c r="C7" s="1"/>
      <c r="D7" s="1"/>
      <c r="E7" s="1"/>
      <c r="F7" s="1"/>
      <c r="G7" s="15"/>
    </row>
    <row r="8" spans="1:7" ht="15.75" x14ac:dyDescent="0.25">
      <c r="A8" s="34" t="s">
        <v>2</v>
      </c>
      <c r="B8" s="625" t="s">
        <v>337</v>
      </c>
      <c r="C8" s="625"/>
      <c r="D8" s="625"/>
      <c r="E8" s="625"/>
      <c r="F8" s="19" t="s">
        <v>25</v>
      </c>
      <c r="G8" s="18">
        <v>0</v>
      </c>
    </row>
    <row r="9" spans="1:7" x14ac:dyDescent="0.25">
      <c r="A9" s="34"/>
      <c r="B9" s="1"/>
      <c r="C9" s="1"/>
      <c r="D9" s="1"/>
      <c r="E9" s="1"/>
      <c r="F9" s="1"/>
      <c r="G9" s="15"/>
    </row>
    <row r="10" spans="1:7" x14ac:dyDescent="0.25">
      <c r="A10" s="34" t="s">
        <v>16</v>
      </c>
      <c r="B10" s="619"/>
      <c r="C10" s="619"/>
      <c r="D10" s="1"/>
      <c r="E10" s="1"/>
      <c r="F10" s="1"/>
      <c r="G10" s="31" t="s">
        <v>48</v>
      </c>
    </row>
    <row r="11" spans="1:7" x14ac:dyDescent="0.25">
      <c r="A11" s="34"/>
      <c r="B11" s="1"/>
      <c r="C11" s="1"/>
      <c r="D11" s="1"/>
      <c r="E11" s="1"/>
      <c r="F11" s="1"/>
      <c r="G11" s="32"/>
    </row>
    <row r="12" spans="1:7" x14ac:dyDescent="0.25">
      <c r="A12" s="34" t="s">
        <v>6</v>
      </c>
      <c r="B12" s="629"/>
      <c r="C12" s="633"/>
      <c r="D12" s="2" t="s">
        <v>24</v>
      </c>
      <c r="E12" s="634"/>
      <c r="F12" s="635"/>
      <c r="G12" s="35" t="s">
        <v>47</v>
      </c>
    </row>
    <row r="13" spans="1:7" x14ac:dyDescent="0.25">
      <c r="A13" s="34"/>
      <c r="B13" s="1"/>
      <c r="C13" s="1"/>
      <c r="D13" s="1"/>
      <c r="E13" s="1"/>
      <c r="F13" s="1"/>
      <c r="G13" s="35"/>
    </row>
    <row r="14" spans="1:7" x14ac:dyDescent="0.25">
      <c r="A14" s="34" t="s">
        <v>46</v>
      </c>
      <c r="B14" s="2"/>
      <c r="C14" s="636"/>
      <c r="D14" s="637"/>
      <c r="E14" s="638"/>
      <c r="F14" s="1"/>
      <c r="G14" s="35" t="s">
        <v>45</v>
      </c>
    </row>
    <row r="15" spans="1:7" x14ac:dyDescent="0.25">
      <c r="A15" s="34"/>
      <c r="B15" s="1"/>
      <c r="C15" s="1"/>
      <c r="D15" s="1"/>
      <c r="E15" s="1"/>
      <c r="F15" s="1"/>
      <c r="G15" s="35"/>
    </row>
    <row r="16" spans="1:7" x14ac:dyDescent="0.25">
      <c r="A16" s="34" t="s">
        <v>44</v>
      </c>
      <c r="B16" s="626"/>
      <c r="C16" s="627"/>
      <c r="D16" s="627"/>
      <c r="E16" s="627"/>
      <c r="F16" s="628"/>
      <c r="G16" s="35" t="s">
        <v>43</v>
      </c>
    </row>
    <row r="17" spans="1:7" x14ac:dyDescent="0.25">
      <c r="A17" s="34"/>
      <c r="B17" s="1"/>
      <c r="C17" s="1"/>
      <c r="D17" s="1"/>
      <c r="E17" s="1"/>
      <c r="F17" s="1"/>
      <c r="G17" s="35"/>
    </row>
    <row r="18" spans="1:7" x14ac:dyDescent="0.25">
      <c r="A18" s="34" t="s">
        <v>42</v>
      </c>
      <c r="B18" s="8"/>
      <c r="C18" s="33" t="s">
        <v>5</v>
      </c>
      <c r="D18" s="629"/>
      <c r="E18" s="629"/>
      <c r="F18" s="629"/>
      <c r="G18" s="35" t="s">
        <v>41</v>
      </c>
    </row>
    <row r="19" spans="1:7" x14ac:dyDescent="0.25">
      <c r="A19" s="34"/>
      <c r="B19" s="1"/>
      <c r="C19" s="1"/>
      <c r="D19" s="1"/>
      <c r="E19" s="1"/>
      <c r="F19" s="1"/>
      <c r="G19" s="35"/>
    </row>
    <row r="20" spans="1:7" x14ac:dyDescent="0.25">
      <c r="A20" s="34" t="s">
        <v>10</v>
      </c>
      <c r="B20" s="634"/>
      <c r="C20" s="639"/>
      <c r="D20" s="635"/>
      <c r="E20" s="1"/>
      <c r="F20" s="1"/>
      <c r="G20" s="35" t="s">
        <v>40</v>
      </c>
    </row>
    <row r="21" spans="1:7" x14ac:dyDescent="0.25">
      <c r="A21" s="34"/>
      <c r="B21" s="1"/>
      <c r="C21" s="1"/>
      <c r="D21" s="1"/>
      <c r="E21" s="1"/>
      <c r="F21" s="1"/>
      <c r="G21" s="35"/>
    </row>
    <row r="22" spans="1:7" x14ac:dyDescent="0.25">
      <c r="A22" s="34" t="s">
        <v>39</v>
      </c>
      <c r="B22" s="630"/>
      <c r="C22" s="630"/>
      <c r="D22" s="630"/>
      <c r="E22" s="33" t="s">
        <v>38</v>
      </c>
      <c r="F22" s="7"/>
      <c r="G22" s="36" t="s">
        <v>37</v>
      </c>
    </row>
    <row r="23" spans="1:7" ht="15.75" thickBot="1" x14ac:dyDescent="0.3">
      <c r="A23" s="16"/>
      <c r="B23" s="1"/>
      <c r="C23" s="1"/>
      <c r="D23" s="1"/>
      <c r="E23" s="1"/>
      <c r="F23" s="1"/>
      <c r="G23" s="15"/>
    </row>
    <row r="24" spans="1:7" x14ac:dyDescent="0.25">
      <c r="A24" s="21"/>
      <c r="B24" s="631" t="s">
        <v>36</v>
      </c>
      <c r="C24" s="631"/>
      <c r="D24" s="631"/>
      <c r="E24" s="632"/>
      <c r="F24" s="2" t="s">
        <v>35</v>
      </c>
      <c r="G24" s="17"/>
    </row>
    <row r="25" spans="1:7" x14ac:dyDescent="0.25">
      <c r="A25" s="16"/>
      <c r="B25" s="1"/>
      <c r="C25" s="1"/>
      <c r="D25" s="1"/>
      <c r="E25" s="15"/>
      <c r="F25" s="37" t="s">
        <v>34</v>
      </c>
      <c r="G25" s="38" t="s">
        <v>133</v>
      </c>
    </row>
    <row r="26" spans="1:7" ht="15.75" thickBot="1" x14ac:dyDescent="0.3">
      <c r="A26" s="14"/>
      <c r="B26" s="5"/>
      <c r="C26" s="5"/>
      <c r="D26" s="5"/>
      <c r="E26" s="13"/>
      <c r="F26" s="5"/>
      <c r="G26" s="13"/>
    </row>
  </sheetData>
  <mergeCells count="14">
    <mergeCell ref="B22:D22"/>
    <mergeCell ref="B24:E24"/>
    <mergeCell ref="B12:C12"/>
    <mergeCell ref="E12:F12"/>
    <mergeCell ref="C14:E14"/>
    <mergeCell ref="B16:F16"/>
    <mergeCell ref="D18:F18"/>
    <mergeCell ref="B20:D20"/>
    <mergeCell ref="B10:C10"/>
    <mergeCell ref="A1:G1"/>
    <mergeCell ref="A2:G2"/>
    <mergeCell ref="A4:G4"/>
    <mergeCell ref="B6:F6"/>
    <mergeCell ref="B8:E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8"/>
  <dimension ref="A1:K46"/>
  <sheetViews>
    <sheetView showGridLines="0" view="pageBreakPreview" topLeftCell="A11" zoomScale="60" workbookViewId="0">
      <selection activeCell="C12" sqref="C12:E12"/>
    </sheetView>
  </sheetViews>
  <sheetFormatPr baseColWidth="10" defaultColWidth="11.42578125" defaultRowHeight="12.75" x14ac:dyDescent="0.2"/>
  <cols>
    <col min="1" max="1" width="1.140625" style="1" customWidth="1"/>
    <col min="2" max="5" width="11.7109375" style="1" customWidth="1"/>
    <col min="6" max="6" width="1.42578125" style="1" customWidth="1"/>
    <col min="7" max="8" width="11.7109375" style="1" customWidth="1"/>
    <col min="9" max="9" width="20.28515625" style="1" customWidth="1"/>
    <col min="10" max="10" width="0.42578125" style="1" customWidth="1"/>
    <col min="11" max="16384" width="11.42578125" style="1"/>
  </cols>
  <sheetData>
    <row r="1" spans="2:11" ht="28.5" x14ac:dyDescent="0.2">
      <c r="B1" s="620" t="s">
        <v>146</v>
      </c>
      <c r="C1" s="621"/>
      <c r="D1" s="621"/>
      <c r="E1" s="621"/>
      <c r="F1" s="621"/>
      <c r="G1" s="621"/>
      <c r="H1" s="621"/>
      <c r="I1" s="621"/>
      <c r="J1" s="621"/>
    </row>
    <row r="2" spans="2:11" ht="23.25" x14ac:dyDescent="0.2">
      <c r="B2" s="622" t="s">
        <v>145</v>
      </c>
      <c r="C2" s="621"/>
      <c r="D2" s="621"/>
      <c r="E2" s="621"/>
      <c r="F2" s="621"/>
      <c r="G2" s="621"/>
      <c r="H2" s="621"/>
      <c r="I2" s="621"/>
      <c r="J2" s="621"/>
    </row>
    <row r="3" spans="2:11" ht="27.75" customHeight="1" x14ac:dyDescent="0.2"/>
    <row r="4" spans="2:11" ht="30" x14ac:dyDescent="0.2">
      <c r="B4" s="643" t="s">
        <v>50</v>
      </c>
      <c r="C4" s="643"/>
      <c r="D4" s="643"/>
      <c r="E4" s="643"/>
      <c r="F4" s="643"/>
      <c r="G4" s="643"/>
      <c r="H4" s="643"/>
      <c r="I4" s="643"/>
      <c r="J4" s="643"/>
    </row>
    <row r="5" spans="2:11" ht="13.5" thickBot="1" x14ac:dyDescent="0.25"/>
    <row r="6" spans="2:11" ht="32.25" customHeight="1" x14ac:dyDescent="0.2">
      <c r="B6" s="644" t="s">
        <v>51</v>
      </c>
      <c r="C6" s="644"/>
      <c r="D6" s="644"/>
      <c r="E6" s="644"/>
      <c r="F6" s="2"/>
      <c r="G6" s="645" t="s">
        <v>52</v>
      </c>
      <c r="H6" s="645"/>
      <c r="I6" s="645"/>
      <c r="J6" s="645"/>
    </row>
    <row r="7" spans="2:11" ht="8.1" customHeight="1" x14ac:dyDescent="0.2">
      <c r="B7" s="16"/>
      <c r="E7" s="15"/>
      <c r="G7" s="16"/>
      <c r="J7" s="15"/>
    </row>
    <row r="8" spans="2:11" ht="20.100000000000001" customHeight="1" x14ac:dyDescent="0.2">
      <c r="B8" s="16" t="s">
        <v>16</v>
      </c>
      <c r="C8" s="619"/>
      <c r="D8" s="619"/>
      <c r="E8" s="15"/>
      <c r="G8" s="16" t="s">
        <v>16</v>
      </c>
      <c r="H8" s="619"/>
      <c r="I8" s="619"/>
      <c r="J8" s="15"/>
    </row>
    <row r="9" spans="2:11" ht="22.5" customHeight="1" x14ac:dyDescent="0.2">
      <c r="B9" s="16"/>
      <c r="E9" s="15"/>
      <c r="G9" s="16"/>
      <c r="J9" s="15"/>
    </row>
    <row r="10" spans="2:11" ht="20.100000000000001" customHeight="1" x14ac:dyDescent="0.2">
      <c r="B10" s="16" t="s">
        <v>6</v>
      </c>
      <c r="C10" s="641"/>
      <c r="D10" s="641"/>
      <c r="E10" s="641"/>
      <c r="F10" s="2"/>
      <c r="G10" s="16" t="s">
        <v>6</v>
      </c>
      <c r="H10" s="641"/>
      <c r="I10" s="641"/>
      <c r="J10" s="641"/>
      <c r="K10" s="2"/>
    </row>
    <row r="11" spans="2:11" ht="39" customHeight="1" x14ac:dyDescent="0.2">
      <c r="B11" s="16"/>
      <c r="E11" s="15"/>
      <c r="G11" s="16"/>
      <c r="J11" s="15"/>
    </row>
    <row r="12" spans="2:11" ht="20.100000000000001" customHeight="1" x14ac:dyDescent="0.2">
      <c r="B12" s="16" t="s">
        <v>15</v>
      </c>
      <c r="C12" s="641"/>
      <c r="D12" s="641"/>
      <c r="E12" s="641"/>
      <c r="G12" s="16" t="s">
        <v>15</v>
      </c>
      <c r="H12" s="629"/>
      <c r="I12" s="629"/>
      <c r="J12" s="22"/>
    </row>
    <row r="13" spans="2:11" ht="8.1" customHeight="1" x14ac:dyDescent="0.2">
      <c r="B13" s="16"/>
      <c r="E13" s="15"/>
      <c r="G13" s="16"/>
      <c r="J13" s="15"/>
    </row>
    <row r="14" spans="2:11" ht="20.100000000000001" customHeight="1" x14ac:dyDescent="0.2">
      <c r="B14" s="16" t="s">
        <v>53</v>
      </c>
      <c r="C14" s="630"/>
      <c r="D14" s="630"/>
      <c r="E14" s="15"/>
      <c r="G14" s="16" t="s">
        <v>53</v>
      </c>
      <c r="H14" s="7"/>
      <c r="I14" s="6"/>
      <c r="J14" s="15"/>
    </row>
    <row r="15" spans="2:11" ht="8.1" customHeight="1" x14ac:dyDescent="0.2">
      <c r="B15" s="16"/>
      <c r="E15" s="15"/>
      <c r="G15" s="16"/>
      <c r="J15" s="15"/>
    </row>
    <row r="16" spans="2:11" ht="20.100000000000001" customHeight="1" x14ac:dyDescent="0.2">
      <c r="B16" s="16" t="s">
        <v>2</v>
      </c>
      <c r="C16" s="641"/>
      <c r="D16" s="641"/>
      <c r="E16" s="641"/>
      <c r="G16" s="16" t="s">
        <v>2</v>
      </c>
      <c r="H16" s="7"/>
      <c r="I16" s="23"/>
      <c r="J16" s="22"/>
    </row>
    <row r="17" spans="1:11" ht="8.1" customHeight="1" x14ac:dyDescent="0.2">
      <c r="B17" s="16"/>
      <c r="C17" s="4"/>
      <c r="D17" s="4"/>
      <c r="E17" s="24"/>
      <c r="F17" s="4"/>
      <c r="G17" s="16"/>
      <c r="H17" s="4"/>
      <c r="I17" s="4"/>
      <c r="J17" s="24"/>
      <c r="K17" s="4"/>
    </row>
    <row r="18" spans="1:11" ht="20.100000000000001" customHeight="1" x14ac:dyDescent="0.2">
      <c r="B18" s="16" t="s">
        <v>25</v>
      </c>
      <c r="C18" s="8"/>
      <c r="E18" s="15"/>
      <c r="G18" s="16" t="s">
        <v>25</v>
      </c>
      <c r="H18" s="8"/>
      <c r="J18" s="15"/>
    </row>
    <row r="19" spans="1:11" ht="8.1" customHeight="1" x14ac:dyDescent="0.2">
      <c r="B19" s="16"/>
      <c r="E19" s="15"/>
      <c r="G19" s="16"/>
      <c r="J19" s="15"/>
    </row>
    <row r="20" spans="1:11" ht="20.100000000000001" customHeight="1" x14ac:dyDescent="0.2">
      <c r="B20" s="16" t="s">
        <v>10</v>
      </c>
      <c r="C20" s="7"/>
      <c r="D20" s="6"/>
      <c r="E20" s="15"/>
      <c r="G20" s="16" t="s">
        <v>10</v>
      </c>
      <c r="H20" s="7"/>
      <c r="I20" s="6"/>
      <c r="J20" s="15"/>
    </row>
    <row r="21" spans="1:11" ht="27.75" customHeight="1" x14ac:dyDescent="0.2">
      <c r="B21" s="16"/>
      <c r="E21" s="15"/>
      <c r="G21" s="16"/>
      <c r="J21" s="15"/>
    </row>
    <row r="22" spans="1:11" ht="20.100000000000001" customHeight="1" x14ac:dyDescent="0.2">
      <c r="B22" s="16" t="s">
        <v>9</v>
      </c>
      <c r="C22" s="7"/>
      <c r="D22" s="6"/>
      <c r="E22" s="15"/>
      <c r="G22" s="16" t="s">
        <v>9</v>
      </c>
      <c r="H22" s="7"/>
      <c r="I22" s="6"/>
      <c r="J22" s="15"/>
    </row>
    <row r="23" spans="1:11" ht="30" customHeight="1" thickBot="1" x14ac:dyDescent="0.25">
      <c r="B23" s="14"/>
      <c r="C23" s="5"/>
      <c r="D23" s="5"/>
      <c r="E23" s="13"/>
      <c r="G23" s="14"/>
      <c r="H23" s="5"/>
      <c r="I23" s="5"/>
      <c r="J23" s="13"/>
    </row>
    <row r="24" spans="1:11" ht="48.75" customHeight="1" thickBot="1" x14ac:dyDescent="0.25">
      <c r="B24" s="25"/>
      <c r="C24" s="2"/>
      <c r="D24" s="2"/>
      <c r="E24" s="2"/>
      <c r="F24" s="2"/>
      <c r="G24" s="2"/>
      <c r="H24" s="2"/>
    </row>
    <row r="25" spans="1:11" ht="21" customHeight="1" thickBot="1" x14ac:dyDescent="0.25">
      <c r="A25" s="3"/>
      <c r="B25" s="640" t="s">
        <v>54</v>
      </c>
      <c r="C25" s="640"/>
      <c r="D25" s="253" t="s">
        <v>222</v>
      </c>
      <c r="E25" s="2"/>
      <c r="F25" s="26"/>
      <c r="G25" s="642" t="s">
        <v>55</v>
      </c>
      <c r="H25" s="642"/>
      <c r="I25" s="648" t="s">
        <v>56</v>
      </c>
      <c r="J25" s="648"/>
    </row>
    <row r="26" spans="1:11" ht="31.5" customHeight="1" x14ac:dyDescent="0.2">
      <c r="A26" s="646" t="s">
        <v>57</v>
      </c>
      <c r="B26" s="646"/>
      <c r="C26" s="646"/>
      <c r="D26" s="646"/>
      <c r="E26" s="646"/>
      <c r="F26" s="646"/>
      <c r="G26" s="646"/>
      <c r="H26" s="646"/>
      <c r="I26" s="646"/>
      <c r="J26" s="646"/>
    </row>
    <row r="27" spans="1:11" ht="6.75" customHeight="1" x14ac:dyDescent="0.2">
      <c r="B27" s="27"/>
      <c r="C27" s="28"/>
      <c r="D27" s="28"/>
      <c r="E27" s="28"/>
      <c r="F27" s="28"/>
      <c r="G27" s="28"/>
      <c r="H27" s="28"/>
      <c r="I27" s="28"/>
    </row>
    <row r="28" spans="1:11" ht="16.5" customHeight="1" x14ac:dyDescent="0.2">
      <c r="B28" s="29" t="s">
        <v>58</v>
      </c>
      <c r="C28" s="630"/>
      <c r="D28" s="630"/>
      <c r="E28" s="28"/>
      <c r="F28" s="28"/>
      <c r="G28" s="29" t="s">
        <v>34</v>
      </c>
      <c r="H28" s="2" t="s">
        <v>74</v>
      </c>
      <c r="I28" s="2" t="s">
        <v>75</v>
      </c>
    </row>
    <row r="29" spans="1:11" x14ac:dyDescent="0.2">
      <c r="B29" s="2"/>
      <c r="C29" s="2"/>
      <c r="D29" s="2"/>
      <c r="E29" s="2"/>
      <c r="F29" s="2"/>
      <c r="G29" s="2"/>
      <c r="H29" s="2"/>
    </row>
    <row r="30" spans="1:11" x14ac:dyDescent="0.2">
      <c r="B30" s="647" t="s">
        <v>227</v>
      </c>
      <c r="C30" s="647"/>
      <c r="D30" s="647"/>
      <c r="E30" s="647"/>
      <c r="F30" s="2"/>
      <c r="G30" s="2"/>
      <c r="H30" s="2"/>
    </row>
    <row r="31" spans="1:11" x14ac:dyDescent="0.2">
      <c r="B31" s="2"/>
      <c r="C31" s="2"/>
      <c r="D31" s="2"/>
      <c r="E31" s="2"/>
      <c r="F31" s="2"/>
      <c r="G31" s="2"/>
      <c r="H31" s="2"/>
    </row>
    <row r="43" ht="9.75" customHeight="1" x14ac:dyDescent="0.2"/>
    <row r="44" hidden="1" x14ac:dyDescent="0.2"/>
    <row r="45" hidden="1" x14ac:dyDescent="0.2"/>
    <row r="46" hidden="1" x14ac:dyDescent="0.2"/>
  </sheetData>
  <sheetProtection selectLockedCells="1" selectUnlockedCells="1"/>
  <mergeCells count="19">
    <mergeCell ref="A26:J26"/>
    <mergeCell ref="C28:D28"/>
    <mergeCell ref="B30:E30"/>
    <mergeCell ref="C16:E16"/>
    <mergeCell ref="I25:J25"/>
    <mergeCell ref="B1:J1"/>
    <mergeCell ref="B2:J2"/>
    <mergeCell ref="B4:J4"/>
    <mergeCell ref="B6:E6"/>
    <mergeCell ref="G6:J6"/>
    <mergeCell ref="C14:D14"/>
    <mergeCell ref="B25:C25"/>
    <mergeCell ref="C8:D8"/>
    <mergeCell ref="H8:I8"/>
    <mergeCell ref="C10:E10"/>
    <mergeCell ref="H10:J10"/>
    <mergeCell ref="C12:E12"/>
    <mergeCell ref="H12:I12"/>
    <mergeCell ref="G25:H25"/>
  </mergeCells>
  <pageMargins left="0" right="0" top="0.78749999999999998" bottom="0.19652777777777777" header="0.51180555555555551" footer="0.51180555555555551"/>
  <pageSetup paperSize="9" firstPageNumber="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9"/>
  <dimension ref="A1"/>
  <sheetViews>
    <sheetView workbookViewId="0">
      <selection activeCell="K20" sqref="K20"/>
    </sheetView>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dimension ref="C1:R16"/>
  <sheetViews>
    <sheetView showGridLines="0" zoomScale="60" zoomScaleNormal="60" workbookViewId="0">
      <selection activeCell="H31" sqref="H31"/>
    </sheetView>
  </sheetViews>
  <sheetFormatPr baseColWidth="10" defaultColWidth="11.42578125" defaultRowHeight="12.75" x14ac:dyDescent="0.2"/>
  <cols>
    <col min="1" max="16384" width="11.42578125" style="1"/>
  </cols>
  <sheetData>
    <row r="1" spans="3:18" ht="15" x14ac:dyDescent="0.2">
      <c r="C1" s="91" t="s">
        <v>126</v>
      </c>
      <c r="D1" s="92" t="s">
        <v>127</v>
      </c>
      <c r="E1" s="338" t="s">
        <v>128</v>
      </c>
      <c r="F1" s="339"/>
      <c r="G1" s="340"/>
      <c r="H1" s="338" t="s">
        <v>129</v>
      </c>
      <c r="I1" s="339"/>
      <c r="J1" s="340"/>
      <c r="K1" s="336" t="s">
        <v>130</v>
      </c>
      <c r="L1" s="336"/>
      <c r="M1" s="336"/>
      <c r="N1" s="336" t="s">
        <v>131</v>
      </c>
      <c r="O1" s="337"/>
      <c r="P1" s="91" t="s">
        <v>132</v>
      </c>
    </row>
    <row r="2" spans="3:18" x14ac:dyDescent="0.2">
      <c r="C2" s="294">
        <v>2017</v>
      </c>
      <c r="D2" s="295">
        <v>2008</v>
      </c>
      <c r="E2" s="295">
        <v>2005</v>
      </c>
      <c r="F2" s="295">
        <v>2006</v>
      </c>
      <c r="G2" s="295">
        <v>2007</v>
      </c>
      <c r="H2" s="295">
        <v>2002</v>
      </c>
      <c r="I2" s="295">
        <v>2003</v>
      </c>
      <c r="J2" s="295">
        <v>2004</v>
      </c>
      <c r="K2" s="295">
        <v>2000</v>
      </c>
      <c r="L2" s="295"/>
      <c r="M2" s="295">
        <v>2001</v>
      </c>
      <c r="N2" s="295">
        <v>1958</v>
      </c>
      <c r="O2" s="295">
        <v>1999</v>
      </c>
      <c r="P2" s="295">
        <v>1957</v>
      </c>
    </row>
    <row r="3" spans="3:18" x14ac:dyDescent="0.2">
      <c r="C3" s="294">
        <v>2018</v>
      </c>
      <c r="D3" s="295">
        <v>2009</v>
      </c>
      <c r="E3" s="295">
        <v>2006</v>
      </c>
      <c r="F3" s="295">
        <v>2007</v>
      </c>
      <c r="G3" s="295">
        <v>2008</v>
      </c>
      <c r="H3" s="295">
        <v>2003</v>
      </c>
      <c r="I3" s="295">
        <v>2004</v>
      </c>
      <c r="J3" s="295">
        <v>2005</v>
      </c>
      <c r="K3" s="295">
        <v>2001</v>
      </c>
      <c r="L3" s="295"/>
      <c r="M3" s="295">
        <v>2002</v>
      </c>
      <c r="N3" s="295">
        <v>1959</v>
      </c>
      <c r="O3" s="295">
        <v>2000</v>
      </c>
      <c r="P3" s="295">
        <v>1958</v>
      </c>
    </row>
    <row r="4" spans="3:18" x14ac:dyDescent="0.2">
      <c r="C4" s="294">
        <v>2019</v>
      </c>
      <c r="D4" s="295">
        <v>2010</v>
      </c>
      <c r="E4" s="295">
        <v>2007</v>
      </c>
      <c r="F4" s="295">
        <v>2008</v>
      </c>
      <c r="G4" s="295">
        <v>2009</v>
      </c>
      <c r="H4" s="295">
        <v>2004</v>
      </c>
      <c r="I4" s="295">
        <v>2005</v>
      </c>
      <c r="J4" s="295">
        <v>2006</v>
      </c>
      <c r="K4" s="295">
        <v>2002</v>
      </c>
      <c r="L4" s="295"/>
      <c r="M4" s="295">
        <v>2003</v>
      </c>
      <c r="N4" s="295">
        <v>1960</v>
      </c>
      <c r="O4" s="295">
        <v>2001</v>
      </c>
      <c r="P4" s="295">
        <v>1959</v>
      </c>
    </row>
    <row r="5" spans="3:18" x14ac:dyDescent="0.2">
      <c r="C5" s="294">
        <v>2020</v>
      </c>
      <c r="D5" s="295">
        <v>2011</v>
      </c>
      <c r="E5" s="295">
        <v>2008</v>
      </c>
      <c r="F5" s="295">
        <v>2009</v>
      </c>
      <c r="G5" s="295">
        <v>2010</v>
      </c>
      <c r="H5" s="295">
        <v>2005</v>
      </c>
      <c r="I5" s="295">
        <v>2006</v>
      </c>
      <c r="J5" s="295">
        <v>2007</v>
      </c>
      <c r="K5" s="295">
        <v>2003</v>
      </c>
      <c r="L5" s="295"/>
      <c r="M5" s="295">
        <v>2004</v>
      </c>
      <c r="N5" s="295">
        <v>1961</v>
      </c>
      <c r="O5" s="295">
        <v>2002</v>
      </c>
      <c r="P5" s="295">
        <v>1960</v>
      </c>
    </row>
    <row r="6" spans="3:18" x14ac:dyDescent="0.2">
      <c r="C6" s="294">
        <v>2021</v>
      </c>
      <c r="D6" s="295">
        <v>2013</v>
      </c>
      <c r="E6" s="295">
        <v>2010</v>
      </c>
      <c r="F6" s="295">
        <v>2011</v>
      </c>
      <c r="G6" s="295">
        <v>2012</v>
      </c>
      <c r="H6" s="295">
        <v>2007</v>
      </c>
      <c r="I6" s="295">
        <v>2008</v>
      </c>
      <c r="J6" s="295">
        <v>2009</v>
      </c>
      <c r="K6" s="295">
        <v>2004</v>
      </c>
      <c r="L6" s="295"/>
      <c r="M6" s="295">
        <v>2006</v>
      </c>
      <c r="N6" s="295">
        <v>1962</v>
      </c>
      <c r="O6" s="295">
        <v>2003</v>
      </c>
      <c r="P6" s="295">
        <v>1961</v>
      </c>
    </row>
    <row r="7" spans="3:18" x14ac:dyDescent="0.2">
      <c r="C7" s="296">
        <v>2022</v>
      </c>
      <c r="D7" s="297">
        <v>2014</v>
      </c>
      <c r="E7" s="297">
        <v>2011</v>
      </c>
      <c r="F7" s="297">
        <v>2012</v>
      </c>
      <c r="G7" s="297">
        <v>2013</v>
      </c>
      <c r="H7" s="297">
        <v>2008</v>
      </c>
      <c r="I7" s="297">
        <v>2009</v>
      </c>
      <c r="J7" s="297">
        <v>2010</v>
      </c>
      <c r="K7" s="297">
        <v>2005</v>
      </c>
      <c r="L7" s="297">
        <v>2006</v>
      </c>
      <c r="M7" s="297">
        <v>2007</v>
      </c>
      <c r="N7" s="297">
        <v>1963</v>
      </c>
      <c r="O7" s="297">
        <v>2004</v>
      </c>
      <c r="P7" s="297">
        <v>1962</v>
      </c>
      <c r="Q7" s="254"/>
      <c r="R7" s="254"/>
    </row>
    <row r="8" spans="3:18" x14ac:dyDescent="0.2">
      <c r="C8" s="296">
        <v>2023</v>
      </c>
      <c r="D8" s="297">
        <v>2015</v>
      </c>
      <c r="E8" s="297">
        <v>2012</v>
      </c>
      <c r="F8" s="297">
        <v>2013</v>
      </c>
      <c r="G8" s="297">
        <v>2014</v>
      </c>
      <c r="H8" s="297">
        <v>2009</v>
      </c>
      <c r="I8" s="297">
        <v>2010</v>
      </c>
      <c r="J8" s="297">
        <v>2011</v>
      </c>
      <c r="K8" s="297">
        <v>2006</v>
      </c>
      <c r="L8" s="297">
        <v>2007</v>
      </c>
      <c r="M8" s="297">
        <v>2008</v>
      </c>
      <c r="N8" s="297">
        <v>1964</v>
      </c>
      <c r="O8" s="297">
        <v>2005</v>
      </c>
      <c r="P8" s="297">
        <v>1963</v>
      </c>
    </row>
    <row r="9" spans="3:18" x14ac:dyDescent="0.2">
      <c r="C9" s="294">
        <v>2024</v>
      </c>
      <c r="D9" s="295">
        <v>2016</v>
      </c>
      <c r="E9" s="295">
        <v>2013</v>
      </c>
      <c r="F9" s="295">
        <v>2014</v>
      </c>
      <c r="G9" s="295">
        <v>2015</v>
      </c>
      <c r="H9" s="295">
        <v>2010</v>
      </c>
      <c r="I9" s="295">
        <v>2011</v>
      </c>
      <c r="J9" s="295">
        <v>2012</v>
      </c>
      <c r="K9" s="295">
        <v>2007</v>
      </c>
      <c r="L9" s="295">
        <v>2008</v>
      </c>
      <c r="M9" s="295">
        <v>2009</v>
      </c>
      <c r="N9" s="295">
        <v>1965</v>
      </c>
      <c r="O9" s="295">
        <v>2006</v>
      </c>
      <c r="P9" s="295">
        <v>1964</v>
      </c>
    </row>
    <row r="10" spans="3:18" x14ac:dyDescent="0.2">
      <c r="C10" s="294">
        <v>2025</v>
      </c>
      <c r="D10" s="295">
        <v>2017</v>
      </c>
      <c r="E10" s="295">
        <v>2014</v>
      </c>
      <c r="F10" s="295">
        <v>2015</v>
      </c>
      <c r="G10" s="295">
        <v>2016</v>
      </c>
      <c r="H10" s="295">
        <v>2011</v>
      </c>
      <c r="I10" s="295">
        <v>2012</v>
      </c>
      <c r="J10" s="295">
        <v>2013</v>
      </c>
      <c r="K10" s="295">
        <v>2008</v>
      </c>
      <c r="L10" s="295">
        <v>2009</v>
      </c>
      <c r="M10" s="295">
        <v>2010</v>
      </c>
      <c r="N10" s="295">
        <v>1966</v>
      </c>
      <c r="O10" s="295">
        <v>2007</v>
      </c>
      <c r="P10" s="295">
        <v>1965</v>
      </c>
    </row>
    <row r="11" spans="3:18" x14ac:dyDescent="0.2">
      <c r="C11" s="294">
        <v>2026</v>
      </c>
      <c r="D11" s="295">
        <v>2018</v>
      </c>
      <c r="E11" s="295">
        <v>2015</v>
      </c>
      <c r="F11" s="295">
        <v>2016</v>
      </c>
      <c r="G11" s="295">
        <v>2017</v>
      </c>
      <c r="H11" s="295">
        <v>2012</v>
      </c>
      <c r="I11" s="295">
        <v>2013</v>
      </c>
      <c r="J11" s="295">
        <v>2014</v>
      </c>
      <c r="K11" s="295">
        <v>2009</v>
      </c>
      <c r="L11" s="295">
        <v>2010</v>
      </c>
      <c r="M11" s="295">
        <v>2011</v>
      </c>
      <c r="N11" s="295">
        <v>1967</v>
      </c>
      <c r="O11" s="295">
        <v>2008</v>
      </c>
      <c r="P11" s="295">
        <v>1966</v>
      </c>
    </row>
    <row r="12" spans="3:18" x14ac:dyDescent="0.2">
      <c r="C12" s="294">
        <v>2027</v>
      </c>
      <c r="D12" s="295">
        <v>2019</v>
      </c>
      <c r="E12" s="295">
        <v>2016</v>
      </c>
      <c r="F12" s="295">
        <v>2017</v>
      </c>
      <c r="G12" s="295">
        <v>2018</v>
      </c>
      <c r="H12" s="295">
        <v>2013</v>
      </c>
      <c r="I12" s="295">
        <v>2014</v>
      </c>
      <c r="J12" s="295">
        <v>2015</v>
      </c>
      <c r="K12" s="295">
        <v>2010</v>
      </c>
      <c r="L12" s="295">
        <v>2011</v>
      </c>
      <c r="M12" s="295">
        <v>2012</v>
      </c>
      <c r="N12" s="295">
        <v>1968</v>
      </c>
      <c r="O12" s="295">
        <v>2009</v>
      </c>
      <c r="P12" s="295">
        <v>1967</v>
      </c>
    </row>
    <row r="13" spans="3:18" x14ac:dyDescent="0.2">
      <c r="C13" s="294">
        <v>2028</v>
      </c>
      <c r="D13" s="295">
        <v>2020</v>
      </c>
      <c r="E13" s="295">
        <v>2017</v>
      </c>
      <c r="F13" s="295">
        <v>2018</v>
      </c>
      <c r="G13" s="295">
        <v>2019</v>
      </c>
      <c r="H13" s="295">
        <v>2014</v>
      </c>
      <c r="I13" s="295">
        <v>2015</v>
      </c>
      <c r="J13" s="295">
        <v>2016</v>
      </c>
      <c r="K13" s="295">
        <v>2011</v>
      </c>
      <c r="L13" s="295">
        <v>2012</v>
      </c>
      <c r="M13" s="295">
        <v>2013</v>
      </c>
      <c r="N13" s="295">
        <v>1969</v>
      </c>
      <c r="O13" s="295">
        <v>2010</v>
      </c>
      <c r="P13" s="295">
        <v>1968</v>
      </c>
    </row>
    <row r="14" spans="3:18" x14ac:dyDescent="0.2">
      <c r="C14" s="294">
        <v>2029</v>
      </c>
      <c r="D14" s="295">
        <v>2021</v>
      </c>
      <c r="E14" s="295">
        <v>2018</v>
      </c>
      <c r="F14" s="295">
        <v>2019</v>
      </c>
      <c r="G14" s="295">
        <v>2020</v>
      </c>
      <c r="H14" s="295">
        <v>2015</v>
      </c>
      <c r="I14" s="295">
        <v>2016</v>
      </c>
      <c r="J14" s="295">
        <v>2017</v>
      </c>
      <c r="K14" s="295">
        <v>2012</v>
      </c>
      <c r="L14" s="295">
        <v>2013</v>
      </c>
      <c r="M14" s="295">
        <v>2014</v>
      </c>
      <c r="N14" s="295">
        <v>1970</v>
      </c>
      <c r="O14" s="295">
        <v>2011</v>
      </c>
      <c r="P14" s="295">
        <v>1969</v>
      </c>
    </row>
    <row r="15" spans="3:18" x14ac:dyDescent="0.2">
      <c r="C15" s="294">
        <v>2030</v>
      </c>
      <c r="D15" s="295">
        <v>2022</v>
      </c>
      <c r="E15" s="295">
        <v>2019</v>
      </c>
      <c r="F15" s="295">
        <v>2020</v>
      </c>
      <c r="G15" s="295">
        <v>2021</v>
      </c>
      <c r="H15" s="295">
        <v>2016</v>
      </c>
      <c r="I15" s="295">
        <v>2017</v>
      </c>
      <c r="J15" s="295">
        <v>2018</v>
      </c>
      <c r="K15" s="295">
        <v>2013</v>
      </c>
      <c r="L15" s="295">
        <v>2014</v>
      </c>
      <c r="M15" s="295">
        <v>2015</v>
      </c>
      <c r="N15" s="295">
        <v>1971</v>
      </c>
      <c r="O15" s="295">
        <v>2012</v>
      </c>
      <c r="P15" s="295">
        <v>1970</v>
      </c>
    </row>
    <row r="16" spans="3:18" x14ac:dyDescent="0.2">
      <c r="C16" s="294">
        <v>2031</v>
      </c>
      <c r="D16" s="295">
        <v>2023</v>
      </c>
      <c r="E16" s="295">
        <v>2020</v>
      </c>
      <c r="F16" s="295">
        <v>2021</v>
      </c>
      <c r="G16" s="295">
        <v>2022</v>
      </c>
      <c r="H16" s="295">
        <v>2017</v>
      </c>
      <c r="I16" s="295">
        <v>2018</v>
      </c>
      <c r="J16" s="295">
        <v>2019</v>
      </c>
      <c r="K16" s="295">
        <v>2014</v>
      </c>
      <c r="L16" s="295">
        <v>2015</v>
      </c>
      <c r="M16" s="295">
        <v>2016</v>
      </c>
      <c r="N16" s="295">
        <v>1972</v>
      </c>
      <c r="O16" s="295">
        <v>2013</v>
      </c>
      <c r="P16" s="295">
        <v>1971</v>
      </c>
    </row>
  </sheetData>
  <sheetProtection selectLockedCells="1" selectUnlockedCells="1"/>
  <mergeCells count="4">
    <mergeCell ref="K1:M1"/>
    <mergeCell ref="N1:O1"/>
    <mergeCell ref="E1:G1"/>
    <mergeCell ref="H1:J1"/>
  </mergeCells>
  <phoneticPr fontId="6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dimension ref="A1:J18"/>
  <sheetViews>
    <sheetView showGridLines="0" workbookViewId="0">
      <selection activeCell="B4" sqref="B4"/>
    </sheetView>
  </sheetViews>
  <sheetFormatPr baseColWidth="10" defaultColWidth="11.42578125" defaultRowHeight="15" x14ac:dyDescent="0.25"/>
  <cols>
    <col min="1" max="1" width="7.7109375" style="74" customWidth="1"/>
    <col min="2" max="2" width="11.7109375" style="74" customWidth="1"/>
    <col min="3" max="3" width="16" style="74" customWidth="1"/>
    <col min="4" max="4" width="22.85546875" style="74" customWidth="1"/>
    <col min="5" max="5" width="47.140625" style="74" customWidth="1"/>
    <col min="6" max="6" width="7.7109375" style="74" customWidth="1"/>
    <col min="7" max="8" width="8.42578125" style="74" customWidth="1"/>
    <col min="9" max="9" width="10.42578125" style="74" hidden="1" customWidth="1"/>
    <col min="10" max="10" width="15.140625" style="74" hidden="1" customWidth="1"/>
    <col min="11" max="16384" width="11.42578125" style="74"/>
  </cols>
  <sheetData>
    <row r="1" spans="1:10" ht="23.25" x14ac:dyDescent="0.25">
      <c r="A1" s="343" t="s">
        <v>164</v>
      </c>
      <c r="B1" s="344"/>
      <c r="C1" s="344"/>
      <c r="D1" s="344"/>
      <c r="E1" s="344"/>
      <c r="F1" s="344"/>
      <c r="G1" s="73"/>
      <c r="H1" s="73"/>
      <c r="J1" s="74">
        <f>B7-1</f>
        <v>2025</v>
      </c>
    </row>
    <row r="2" spans="1:10" ht="23.25" x14ac:dyDescent="0.25">
      <c r="A2" s="343" t="s">
        <v>145</v>
      </c>
      <c r="B2" s="345"/>
      <c r="C2" s="345"/>
      <c r="D2" s="345"/>
      <c r="E2" s="345"/>
      <c r="F2" s="345"/>
    </row>
    <row r="4" spans="1:10" ht="27.75" customHeight="1" x14ac:dyDescent="0.25">
      <c r="A4" s="75" t="s">
        <v>1</v>
      </c>
      <c r="B4" s="80"/>
      <c r="C4" s="76" t="s">
        <v>2</v>
      </c>
      <c r="D4" s="346" t="str">
        <f>IF(B4="","",VLOOKUP(B4,Clubs!A1:B72,2,0))</f>
        <v/>
      </c>
      <c r="E4" s="347"/>
    </row>
    <row r="5" spans="1:10" ht="28.5" customHeight="1" thickBot="1" x14ac:dyDescent="0.3"/>
    <row r="6" spans="1:10" ht="80.099999999999994" customHeight="1" thickTop="1" x14ac:dyDescent="0.25">
      <c r="B6" s="77"/>
      <c r="C6" s="78"/>
      <c r="D6" s="78"/>
      <c r="E6" s="79"/>
    </row>
    <row r="7" spans="1:10" ht="80.099999999999994" customHeight="1" thickBot="1" x14ac:dyDescent="0.3">
      <c r="B7" s="348">
        <v>2026</v>
      </c>
      <c r="C7" s="349"/>
      <c r="D7" s="349"/>
      <c r="E7" s="350"/>
    </row>
    <row r="8" spans="1:10" ht="15.75" thickTop="1" x14ac:dyDescent="0.25"/>
    <row r="9" spans="1:10" x14ac:dyDescent="0.25">
      <c r="B9" t="s">
        <v>0</v>
      </c>
      <c r="D9" s="74" t="s">
        <v>0</v>
      </c>
    </row>
    <row r="10" spans="1:10" x14ac:dyDescent="0.25">
      <c r="B10" s="74" t="s">
        <v>274</v>
      </c>
      <c r="D10" s="74" t="s">
        <v>275</v>
      </c>
    </row>
    <row r="11" spans="1:10" x14ac:dyDescent="0.25">
      <c r="D11" s="74" t="s">
        <v>276</v>
      </c>
    </row>
    <row r="12" spans="1:10" x14ac:dyDescent="0.25">
      <c r="D12" s="243" t="s">
        <v>277</v>
      </c>
    </row>
    <row r="13" spans="1:10" x14ac:dyDescent="0.25">
      <c r="B13" s="74" t="s">
        <v>33</v>
      </c>
      <c r="D13" s="74" t="str">
        <f>"Feuille récapitulative des prises de licences "&amp;B7&amp;", pour les licences qui passent dans le lecteur"</f>
        <v>Feuille récapitulative des prises de licences 2026, pour les licences qui passent dans le lecteur</v>
      </c>
    </row>
    <row r="14" spans="1:10" x14ac:dyDescent="0.25">
      <c r="B14" s="74" t="s">
        <v>121</v>
      </c>
      <c r="D14" s="74" t="s">
        <v>158</v>
      </c>
    </row>
    <row r="15" spans="1:10" x14ac:dyDescent="0.25">
      <c r="B15" s="74" t="s">
        <v>59</v>
      </c>
      <c r="D15" s="74" t="str">
        <f>"La correction intervient après une erreur manuscrite sur la licence "&amp;B7&amp;" ( Nom,Prénom, etc…)"</f>
        <v>La correction intervient après une erreur manuscrite sur la licence 2026 ( Nom,Prénom, etc…)</v>
      </c>
    </row>
    <row r="18" spans="2:5" ht="35.25" customHeight="1" x14ac:dyDescent="0.55000000000000004">
      <c r="B18" s="341"/>
      <c r="C18" s="342"/>
      <c r="D18" s="342"/>
      <c r="E18" s="342"/>
    </row>
  </sheetData>
  <sheetProtection selectLockedCells="1"/>
  <mergeCells count="5">
    <mergeCell ref="B18:E18"/>
    <mergeCell ref="A1:F1"/>
    <mergeCell ref="A2:F2"/>
    <mergeCell ref="D4:E4"/>
    <mergeCell ref="B7:E7"/>
  </mergeCells>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4"/>
  <dimension ref="A1:C60"/>
  <sheetViews>
    <sheetView showGridLines="0" topLeftCell="A8" workbookViewId="0">
      <selection activeCell="D45" sqref="D45"/>
    </sheetView>
  </sheetViews>
  <sheetFormatPr baseColWidth="10" defaultColWidth="11.42578125" defaultRowHeight="12.75" x14ac:dyDescent="0.2"/>
  <cols>
    <col min="1" max="1" width="2.7109375" style="48" customWidth="1"/>
    <col min="2" max="2" width="96" style="48" customWidth="1"/>
    <col min="3" max="3" width="2.7109375" style="48" customWidth="1"/>
    <col min="4" max="250" width="11.42578125" style="48"/>
    <col min="251" max="251" width="2.5703125" style="48" customWidth="1"/>
    <col min="252" max="252" width="18.28515625" style="48" customWidth="1"/>
    <col min="253" max="253" width="11.42578125" style="48"/>
    <col min="254" max="254" width="9.85546875" style="48" customWidth="1"/>
    <col min="255" max="16384" width="11.42578125" style="48"/>
  </cols>
  <sheetData>
    <row r="1" spans="1:3" ht="5.25" customHeight="1" x14ac:dyDescent="0.2"/>
    <row r="2" spans="1:3" ht="27" customHeight="1" x14ac:dyDescent="0.25">
      <c r="A2" s="358" t="str">
        <f>"Comment établir une licence "&amp;Menu!B7</f>
        <v>Comment établir une licence 2026</v>
      </c>
      <c r="B2" s="358"/>
      <c r="C2" s="359"/>
    </row>
    <row r="3" spans="1:3" ht="4.5" customHeight="1" x14ac:dyDescent="0.2"/>
    <row r="4" spans="1:3" ht="24" customHeight="1" x14ac:dyDescent="0.35">
      <c r="A4" s="360" t="s">
        <v>134</v>
      </c>
      <c r="B4" s="360"/>
      <c r="C4" s="352"/>
    </row>
    <row r="5" spans="1:3" ht="20.25" customHeight="1" x14ac:dyDescent="0.2">
      <c r="A5" s="55"/>
      <c r="B5" s="55" t="s">
        <v>172</v>
      </c>
    </row>
    <row r="6" spans="1:3" ht="18" customHeight="1" x14ac:dyDescent="0.3">
      <c r="B6" s="50" t="s">
        <v>278</v>
      </c>
    </row>
    <row r="7" spans="1:3" ht="24" customHeight="1" x14ac:dyDescent="0.2">
      <c r="B7" s="54" t="s">
        <v>166</v>
      </c>
    </row>
    <row r="8" spans="1:3" ht="15.95" customHeight="1" x14ac:dyDescent="0.2">
      <c r="B8" s="246" t="s">
        <v>280</v>
      </c>
    </row>
    <row r="9" spans="1:3" ht="15.95" customHeight="1" x14ac:dyDescent="0.2">
      <c r="B9" s="245" t="s">
        <v>136</v>
      </c>
    </row>
    <row r="10" spans="1:3" ht="15.95" customHeight="1" x14ac:dyDescent="0.2">
      <c r="B10" s="245" t="s">
        <v>230</v>
      </c>
    </row>
    <row r="11" spans="1:3" ht="15.95" customHeight="1" x14ac:dyDescent="0.2">
      <c r="B11" s="246" t="s">
        <v>173</v>
      </c>
    </row>
    <row r="12" spans="1:3" ht="15.95" customHeight="1" x14ac:dyDescent="0.2">
      <c r="B12" s="246" t="s">
        <v>174</v>
      </c>
    </row>
    <row r="13" spans="1:3" ht="15.95" customHeight="1" x14ac:dyDescent="0.2">
      <c r="B13" s="246" t="s">
        <v>175</v>
      </c>
    </row>
    <row r="14" spans="1:3" ht="36.75" customHeight="1" x14ac:dyDescent="0.2">
      <c r="B14" s="53" t="s">
        <v>225</v>
      </c>
    </row>
    <row r="15" spans="1:3" ht="35.1" customHeight="1" x14ac:dyDescent="0.2">
      <c r="B15" s="56" t="s">
        <v>226</v>
      </c>
    </row>
    <row r="16" spans="1:3" ht="4.5" customHeight="1" x14ac:dyDescent="0.2">
      <c r="B16" s="244"/>
    </row>
    <row r="17" spans="1:3" ht="15.95" customHeight="1" x14ac:dyDescent="0.35">
      <c r="A17" s="364" t="s">
        <v>153</v>
      </c>
      <c r="B17" s="364"/>
      <c r="C17" s="352"/>
    </row>
    <row r="18" spans="1:3" ht="19.5" customHeight="1" x14ac:dyDescent="0.2">
      <c r="A18" s="55"/>
      <c r="B18" s="55" t="s">
        <v>152</v>
      </c>
    </row>
    <row r="19" spans="1:3" ht="13.5" customHeight="1" x14ac:dyDescent="0.3">
      <c r="A19" s="55"/>
      <c r="B19" s="50" t="s">
        <v>278</v>
      </c>
    </row>
    <row r="20" spans="1:3" ht="24" customHeight="1" x14ac:dyDescent="0.2">
      <c r="A20" s="55"/>
      <c r="B20" s="54" t="s">
        <v>166</v>
      </c>
    </row>
    <row r="21" spans="1:3" ht="20.25" customHeight="1" x14ac:dyDescent="0.2">
      <c r="B21" s="49" t="s">
        <v>273</v>
      </c>
    </row>
    <row r="22" spans="1:3" ht="39" customHeight="1" x14ac:dyDescent="0.2">
      <c r="B22" s="56" t="s">
        <v>226</v>
      </c>
    </row>
    <row r="23" spans="1:3" ht="15.95" customHeight="1" x14ac:dyDescent="0.2">
      <c r="B23" s="49"/>
    </row>
    <row r="24" spans="1:3" ht="15.95" customHeight="1" x14ac:dyDescent="0.25">
      <c r="A24" s="361" t="s">
        <v>279</v>
      </c>
      <c r="B24" s="361"/>
      <c r="C24" s="359"/>
    </row>
    <row r="25" spans="1:3" ht="24" customHeight="1" x14ac:dyDescent="0.2">
      <c r="A25" s="55"/>
      <c r="B25" s="55" t="s">
        <v>284</v>
      </c>
    </row>
    <row r="26" spans="1:3" ht="15.95" customHeight="1" x14ac:dyDescent="0.3">
      <c r="B26" s="50" t="s">
        <v>278</v>
      </c>
    </row>
    <row r="27" spans="1:3" ht="22.5" customHeight="1" x14ac:dyDescent="0.2">
      <c r="B27" s="246" t="s">
        <v>280</v>
      </c>
    </row>
    <row r="28" spans="1:3" ht="28.5" customHeight="1" x14ac:dyDescent="0.2">
      <c r="B28" s="54" t="s">
        <v>166</v>
      </c>
    </row>
    <row r="29" spans="1:3" ht="15.95" customHeight="1" x14ac:dyDescent="0.2">
      <c r="B29" s="49" t="s">
        <v>135</v>
      </c>
    </row>
    <row r="30" spans="1:3" ht="15.95" customHeight="1" x14ac:dyDescent="0.2">
      <c r="B30" s="247" t="s">
        <v>281</v>
      </c>
    </row>
    <row r="31" spans="1:3" ht="15.95" customHeight="1" x14ac:dyDescent="0.2">
      <c r="B31" s="49"/>
    </row>
    <row r="32" spans="1:3" ht="42" customHeight="1" x14ac:dyDescent="0.2">
      <c r="B32" s="90" t="s">
        <v>176</v>
      </c>
    </row>
    <row r="33" spans="1:3" ht="15.95" customHeight="1" x14ac:dyDescent="0.2">
      <c r="B33" s="90" t="s">
        <v>229</v>
      </c>
    </row>
    <row r="34" spans="1:3" ht="35.1" customHeight="1" x14ac:dyDescent="0.2">
      <c r="B34" s="49" t="s">
        <v>273</v>
      </c>
    </row>
    <row r="35" spans="1:3" ht="15.95" customHeight="1" x14ac:dyDescent="0.2">
      <c r="B35" s="245"/>
    </row>
    <row r="36" spans="1:3" ht="37.5" customHeight="1" x14ac:dyDescent="0.2">
      <c r="B36" s="56" t="s">
        <v>226</v>
      </c>
    </row>
    <row r="37" spans="1:3" ht="9.75" customHeight="1" x14ac:dyDescent="0.2"/>
    <row r="38" spans="1:3" ht="15.95" customHeight="1" x14ac:dyDescent="0.35">
      <c r="A38" s="362" t="s">
        <v>154</v>
      </c>
      <c r="B38" s="362"/>
      <c r="C38" s="363"/>
    </row>
    <row r="39" spans="1:3" ht="24.75" customHeight="1" x14ac:dyDescent="0.2">
      <c r="A39" s="55"/>
      <c r="B39" s="55" t="str">
        <f>"Feuille récapitulative de prise de licence "&amp;Menu!B7</f>
        <v>Feuille récapitulative de prise de licence 2026</v>
      </c>
    </row>
    <row r="40" spans="1:3" ht="32.25" customHeight="1" x14ac:dyDescent="0.2">
      <c r="B40" s="58" t="s">
        <v>177</v>
      </c>
    </row>
    <row r="41" spans="1:3" ht="19.5" customHeight="1" x14ac:dyDescent="0.2">
      <c r="B41" s="49" t="s">
        <v>155</v>
      </c>
    </row>
    <row r="42" spans="1:3" ht="24" customHeight="1" x14ac:dyDescent="0.2">
      <c r="B42" s="57" t="s">
        <v>282</v>
      </c>
    </row>
    <row r="43" spans="1:3" ht="41.25" customHeight="1" x14ac:dyDescent="0.2">
      <c r="B43" s="57" t="s">
        <v>161</v>
      </c>
    </row>
    <row r="44" spans="1:3" ht="9.75" customHeight="1" x14ac:dyDescent="0.2">
      <c r="B44" s="88"/>
    </row>
    <row r="45" spans="1:3" ht="36.75" customHeight="1" x14ac:dyDescent="0.2">
      <c r="B45" s="56" t="s">
        <v>151</v>
      </c>
    </row>
    <row r="46" spans="1:3" ht="11.25" customHeight="1" x14ac:dyDescent="0.2">
      <c r="B46" s="49"/>
    </row>
    <row r="47" spans="1:3" ht="18" customHeight="1" x14ac:dyDescent="0.35">
      <c r="A47" s="351" t="s">
        <v>157</v>
      </c>
      <c r="B47" s="351"/>
      <c r="C47" s="352"/>
    </row>
    <row r="48" spans="1:3" ht="20.25" customHeight="1" x14ac:dyDescent="0.2">
      <c r="A48" s="55"/>
      <c r="B48" s="61" t="s">
        <v>283</v>
      </c>
    </row>
    <row r="49" spans="1:3" ht="6.75" customHeight="1" x14ac:dyDescent="0.2">
      <c r="A49" s="51"/>
      <c r="B49" s="51"/>
    </row>
    <row r="50" spans="1:3" ht="15" customHeight="1" x14ac:dyDescent="0.35">
      <c r="A50" s="353" t="s">
        <v>50</v>
      </c>
      <c r="B50" s="353"/>
      <c r="C50" s="352"/>
    </row>
    <row r="51" spans="1:3" ht="15.95" customHeight="1" x14ac:dyDescent="0.2">
      <c r="A51" s="55"/>
      <c r="B51" s="61" t="str">
        <f>"la correction intervient après une erreur manuscrite sur la licence "&amp;Menu!B7&amp;" (Nom, prénom, etc…)"</f>
        <v>la correction intervient après une erreur manuscrite sur la licence 2026 (Nom, prénom, etc…)</v>
      </c>
    </row>
    <row r="52" spans="1:3" ht="6.75" customHeight="1" x14ac:dyDescent="0.2">
      <c r="A52" s="55"/>
      <c r="B52" s="61"/>
    </row>
    <row r="53" spans="1:3" ht="15.95" customHeight="1" x14ac:dyDescent="0.35">
      <c r="A53" s="356" t="s">
        <v>62</v>
      </c>
      <c r="B53" s="357"/>
      <c r="C53" s="357"/>
    </row>
    <row r="54" spans="1:3" ht="15.95" customHeight="1" x14ac:dyDescent="0.2">
      <c r="A54" s="55"/>
      <c r="B54" s="55" t="s">
        <v>158</v>
      </c>
    </row>
    <row r="55" spans="1:3" ht="24" customHeight="1" x14ac:dyDescent="0.2">
      <c r="A55" s="55"/>
      <c r="B55" s="49" t="s">
        <v>159</v>
      </c>
    </row>
    <row r="56" spans="1:3" ht="15.75" x14ac:dyDescent="0.2">
      <c r="A56" s="55"/>
      <c r="B56" s="49" t="s">
        <v>160</v>
      </c>
    </row>
    <row r="58" spans="1:3" ht="23.25" x14ac:dyDescent="0.35">
      <c r="A58" s="354" t="s">
        <v>156</v>
      </c>
      <c r="B58" s="354"/>
      <c r="C58" s="355"/>
    </row>
    <row r="59" spans="1:3" ht="47.25" x14ac:dyDescent="0.2">
      <c r="B59" s="89" t="s">
        <v>178</v>
      </c>
    </row>
    <row r="60" spans="1:3" ht="15.75" x14ac:dyDescent="0.2">
      <c r="B60" s="52"/>
    </row>
  </sheetData>
  <sheetProtection selectLockedCells="1" selectUnlockedCells="1"/>
  <mergeCells count="9">
    <mergeCell ref="A47:C47"/>
    <mergeCell ref="A50:C50"/>
    <mergeCell ref="A58:C58"/>
    <mergeCell ref="A53:C53"/>
    <mergeCell ref="A2:C2"/>
    <mergeCell ref="A4:C4"/>
    <mergeCell ref="A24:C24"/>
    <mergeCell ref="A38:C38"/>
    <mergeCell ref="A17:C17"/>
  </mergeCells>
  <printOptions horizontalCentered="1"/>
  <pageMargins left="0" right="0" top="0.78740157480314965" bottom="0.19685039370078741" header="0.51181102362204722" footer="0.51181102362204722"/>
  <pageSetup paperSize="9" scale="90"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1"/>
  <dimension ref="A1:I54"/>
  <sheetViews>
    <sheetView showGridLines="0" view="pageBreakPreview" topLeftCell="A30" zoomScale="80" zoomScaleSheetLayoutView="80" workbookViewId="0">
      <selection activeCell="A10" sqref="A10:H10"/>
    </sheetView>
  </sheetViews>
  <sheetFormatPr baseColWidth="10" defaultColWidth="11.42578125" defaultRowHeight="12.75" x14ac:dyDescent="0.2"/>
  <cols>
    <col min="1" max="1" width="13.7109375" style="72" customWidth="1"/>
    <col min="2" max="2" width="6.7109375" style="72" customWidth="1"/>
    <col min="3" max="3" width="16.7109375" style="72" customWidth="1"/>
    <col min="4" max="4" width="8.7109375" style="72" customWidth="1"/>
    <col min="5" max="5" width="21.7109375" style="72" customWidth="1"/>
    <col min="6" max="6" width="11.28515625" style="72" customWidth="1"/>
    <col min="7" max="7" width="16.7109375" style="72" customWidth="1"/>
    <col min="8" max="8" width="6.28515625" style="72" customWidth="1"/>
    <col min="9" max="16384" width="11.42578125" style="72"/>
  </cols>
  <sheetData>
    <row r="1" spans="1:9" ht="18.75" customHeight="1" x14ac:dyDescent="0.2">
      <c r="A1" s="386" t="s">
        <v>146</v>
      </c>
      <c r="B1" s="386"/>
      <c r="C1" s="386"/>
      <c r="D1" s="386"/>
      <c r="E1" s="386"/>
      <c r="F1" s="386"/>
      <c r="G1" s="386"/>
      <c r="H1" s="386"/>
      <c r="I1" s="139"/>
    </row>
    <row r="2" spans="1:9" ht="18.75" customHeight="1" x14ac:dyDescent="0.2">
      <c r="A2" s="387" t="s">
        <v>145</v>
      </c>
      <c r="B2" s="387"/>
      <c r="C2" s="387"/>
      <c r="D2" s="387"/>
      <c r="E2" s="387"/>
      <c r="F2" s="387"/>
      <c r="G2" s="387"/>
      <c r="H2" s="387"/>
      <c r="I2" s="139"/>
    </row>
    <row r="3" spans="1:9" ht="3.75" customHeight="1" x14ac:dyDescent="0.2"/>
    <row r="4" spans="1:9" ht="25.5" customHeight="1" x14ac:dyDescent="0.25">
      <c r="A4" s="388" t="str">
        <f>"DEMANDE DE LICENCE "&amp;Menu!B7</f>
        <v>DEMANDE DE LICENCE 2026</v>
      </c>
      <c r="B4" s="389"/>
      <c r="C4" s="389"/>
      <c r="D4" s="389"/>
      <c r="E4" s="389"/>
      <c r="F4" s="389"/>
      <c r="G4" s="389"/>
      <c r="H4" s="389"/>
      <c r="I4" s="118"/>
    </row>
    <row r="5" spans="1:9" ht="30" customHeight="1" x14ac:dyDescent="0.2">
      <c r="A5" s="394" t="s">
        <v>270</v>
      </c>
      <c r="B5" s="395"/>
      <c r="C5" s="395"/>
      <c r="D5" s="395"/>
      <c r="E5" s="395"/>
      <c r="F5" s="395"/>
      <c r="G5" s="395"/>
      <c r="H5" s="395"/>
    </row>
    <row r="6" spans="1:9" ht="39.950000000000003" customHeight="1" x14ac:dyDescent="0.2">
      <c r="A6" s="71" t="s">
        <v>139</v>
      </c>
      <c r="B6" s="396">
        <f>Menu!$B$4</f>
        <v>0</v>
      </c>
      <c r="C6" s="397"/>
      <c r="D6" s="71" t="s">
        <v>2</v>
      </c>
      <c r="E6" s="398" t="str">
        <f>IF(B6=0,"",VLOOKUP(B6,Clubs!A1:B72,2,0))</f>
        <v/>
      </c>
      <c r="F6" s="399"/>
      <c r="G6" s="399"/>
      <c r="H6" s="399"/>
    </row>
    <row r="7" spans="1:9" ht="5.0999999999999996" customHeight="1" x14ac:dyDescent="0.2"/>
    <row r="8" spans="1:9" ht="35.1" customHeight="1" x14ac:dyDescent="0.3">
      <c r="A8" s="69" t="str">
        <f>"N° du Club en "&amp;Menu!J1</f>
        <v>N° du Club en 2025</v>
      </c>
      <c r="B8" s="402"/>
      <c r="C8" s="403"/>
      <c r="E8" s="400" t="str">
        <f>"Fournir OBLIGATOIREMENT une mutation si il y un changement de club en "&amp;Menu!B7</f>
        <v>Fournir OBLIGATOIREMENT une mutation si il y un changement de club en 2026</v>
      </c>
      <c r="F8" s="401"/>
      <c r="G8" s="401"/>
      <c r="H8" s="401"/>
    </row>
    <row r="9" spans="1:9" ht="5.0999999999999996" customHeight="1" x14ac:dyDescent="0.2"/>
    <row r="10" spans="1:9" ht="23.25" customHeight="1" x14ac:dyDescent="0.25">
      <c r="A10" s="390"/>
      <c r="B10" s="391"/>
      <c r="C10" s="391"/>
      <c r="D10" s="391"/>
      <c r="E10" s="391"/>
      <c r="F10" s="391"/>
      <c r="G10" s="391"/>
      <c r="H10" s="391"/>
    </row>
    <row r="11" spans="1:9" ht="9.9499999999999993" customHeight="1" x14ac:dyDescent="0.25">
      <c r="B11" s="140"/>
      <c r="C11" s="392" t="s">
        <v>147</v>
      </c>
      <c r="D11" s="393"/>
      <c r="E11" s="393"/>
      <c r="F11" s="393"/>
      <c r="G11" s="141"/>
      <c r="H11" s="141"/>
    </row>
    <row r="12" spans="1:9" ht="5.0999999999999996" customHeight="1" x14ac:dyDescent="0.2">
      <c r="E12" s="142"/>
      <c r="F12" s="142"/>
      <c r="G12" s="142"/>
      <c r="H12" s="142"/>
    </row>
    <row r="13" spans="1:9" ht="18" customHeight="1" x14ac:dyDescent="0.2">
      <c r="A13" s="143" t="s">
        <v>16</v>
      </c>
      <c r="B13" s="424"/>
      <c r="C13" s="425"/>
      <c r="D13" s="426"/>
      <c r="E13" s="144"/>
      <c r="F13" s="144"/>
      <c r="G13" s="144"/>
      <c r="H13" s="118"/>
    </row>
    <row r="14" spans="1:9" ht="5.0999999999999996" customHeight="1" x14ac:dyDescent="0.2">
      <c r="A14" s="143"/>
      <c r="E14" s="144"/>
      <c r="F14" s="144"/>
      <c r="G14" s="144"/>
      <c r="H14" s="118"/>
    </row>
    <row r="15" spans="1:9" ht="18" customHeight="1" x14ac:dyDescent="0.25">
      <c r="A15" s="143" t="s">
        <v>6</v>
      </c>
      <c r="B15" s="424"/>
      <c r="C15" s="425"/>
      <c r="D15" s="426"/>
      <c r="E15" s="145" t="s">
        <v>15</v>
      </c>
      <c r="F15" s="427"/>
      <c r="G15" s="428"/>
      <c r="H15" s="429"/>
    </row>
    <row r="16" spans="1:9" ht="5.0999999999999996" customHeight="1" x14ac:dyDescent="0.2"/>
    <row r="17" spans="1:8" ht="18" customHeight="1" x14ac:dyDescent="0.2">
      <c r="A17" s="143" t="s">
        <v>12</v>
      </c>
      <c r="B17" s="432"/>
      <c r="C17" s="433"/>
      <c r="D17" s="433"/>
      <c r="E17" s="433"/>
      <c r="F17" s="433"/>
      <c r="G17" s="434"/>
    </row>
    <row r="18" spans="1:8" ht="5.0999999999999996" customHeight="1" x14ac:dyDescent="0.2">
      <c r="A18" s="143"/>
    </row>
    <row r="19" spans="1:8" ht="18" customHeight="1" x14ac:dyDescent="0.25">
      <c r="A19" s="143" t="s">
        <v>11</v>
      </c>
      <c r="B19" s="430"/>
      <c r="C19" s="431"/>
      <c r="D19" s="135" t="s">
        <v>5</v>
      </c>
      <c r="E19" s="432"/>
      <c r="F19" s="433"/>
      <c r="G19" s="434"/>
      <c r="H19" s="118"/>
    </row>
    <row r="20" spans="1:8" ht="5.0999999999999996" customHeight="1" x14ac:dyDescent="0.2"/>
    <row r="21" spans="1:8" ht="18" customHeight="1" x14ac:dyDescent="0.25">
      <c r="A21" s="146"/>
      <c r="B21" s="436"/>
      <c r="C21" s="391"/>
      <c r="E21" s="135" t="s">
        <v>10</v>
      </c>
      <c r="F21" s="430"/>
      <c r="G21" s="431"/>
    </row>
    <row r="22" spans="1:8" ht="5.0999999999999996" customHeight="1" x14ac:dyDescent="0.2"/>
    <row r="23" spans="1:8" ht="18" customHeight="1" x14ac:dyDescent="0.2">
      <c r="A23" s="147" t="s">
        <v>8</v>
      </c>
      <c r="B23" s="437"/>
      <c r="C23" s="438"/>
      <c r="D23" s="438"/>
      <c r="E23" s="439"/>
      <c r="G23" s="118"/>
      <c r="H23" s="148"/>
    </row>
    <row r="24" spans="1:8" ht="5.0999999999999996" customHeight="1" x14ac:dyDescent="0.2">
      <c r="B24" s="118"/>
      <c r="C24" s="149"/>
      <c r="D24" s="149"/>
      <c r="E24" s="149"/>
      <c r="G24" s="118"/>
      <c r="H24" s="148"/>
    </row>
    <row r="25" spans="1:8" ht="18" customHeight="1" x14ac:dyDescent="0.25">
      <c r="A25" s="147" t="s">
        <v>149</v>
      </c>
      <c r="B25" s="375"/>
      <c r="C25" s="376"/>
      <c r="D25" s="135" t="s">
        <v>123</v>
      </c>
      <c r="E25" s="70"/>
      <c r="G25" s="118"/>
      <c r="H25" s="148"/>
    </row>
    <row r="26" spans="1:8" ht="18" customHeight="1" x14ac:dyDescent="0.2">
      <c r="A26" s="150"/>
      <c r="B26" s="150"/>
      <c r="C26" s="150"/>
      <c r="D26" s="150"/>
      <c r="E26" s="435" t="s">
        <v>148</v>
      </c>
      <c r="F26" s="435"/>
      <c r="G26" s="377"/>
      <c r="H26" s="378"/>
    </row>
    <row r="27" spans="1:8" ht="24.95" customHeight="1" x14ac:dyDescent="0.2">
      <c r="A27" s="125"/>
      <c r="B27" s="379" t="s">
        <v>257</v>
      </c>
      <c r="C27" s="379"/>
      <c r="D27" s="379"/>
      <c r="E27" s="379"/>
      <c r="F27" s="379"/>
      <c r="G27" s="379"/>
      <c r="H27" s="234"/>
    </row>
    <row r="28" spans="1:8" ht="21.75" customHeight="1" x14ac:dyDescent="0.2">
      <c r="A28" s="125"/>
      <c r="B28" s="379" t="s">
        <v>259</v>
      </c>
      <c r="C28" s="379"/>
      <c r="D28" s="379"/>
      <c r="E28" s="379"/>
      <c r="F28" s="379"/>
      <c r="G28" s="379"/>
      <c r="H28" s="234"/>
    </row>
    <row r="29" spans="1:8" ht="10.5" customHeight="1" x14ac:dyDescent="0.2">
      <c r="A29" s="125"/>
      <c r="B29" s="235"/>
      <c r="C29" s="235"/>
      <c r="D29" s="235"/>
      <c r="E29" s="235"/>
      <c r="F29" s="235"/>
      <c r="G29" s="235"/>
      <c r="H29" s="234"/>
    </row>
    <row r="30" spans="1:8" ht="12" customHeight="1" x14ac:dyDescent="0.2">
      <c r="A30" s="236" t="s">
        <v>260</v>
      </c>
      <c r="B30" s="235"/>
      <c r="C30" s="235"/>
      <c r="D30" s="235"/>
      <c r="E30" s="235"/>
      <c r="F30" s="235"/>
      <c r="G30" s="235"/>
      <c r="H30" s="234"/>
    </row>
    <row r="31" spans="1:8" ht="35.1" customHeight="1" x14ac:dyDescent="0.2">
      <c r="A31" s="125"/>
      <c r="B31" s="380" t="s">
        <v>261</v>
      </c>
      <c r="C31" s="380"/>
      <c r="D31" s="380"/>
      <c r="E31" s="380"/>
      <c r="F31" s="380"/>
      <c r="G31" s="380"/>
      <c r="H31" s="234"/>
    </row>
    <row r="32" spans="1:8" ht="12" customHeight="1" x14ac:dyDescent="0.2">
      <c r="A32" s="125"/>
      <c r="B32" s="380" t="s">
        <v>262</v>
      </c>
      <c r="C32" s="380"/>
      <c r="D32" s="380"/>
      <c r="E32" s="380"/>
      <c r="F32" s="380"/>
      <c r="G32" s="380"/>
      <c r="H32" s="234"/>
    </row>
    <row r="33" spans="1:8" ht="24" customHeight="1" x14ac:dyDescent="0.2">
      <c r="A33" s="236" t="s">
        <v>264</v>
      </c>
    </row>
    <row r="34" spans="1:8" ht="12" customHeight="1" x14ac:dyDescent="0.2">
      <c r="A34" s="381" t="s">
        <v>263</v>
      </c>
      <c r="B34" s="382"/>
      <c r="C34" s="382"/>
      <c r="D34" s="382"/>
      <c r="E34" s="382"/>
      <c r="F34" s="382"/>
      <c r="G34" s="382"/>
      <c r="H34" s="383"/>
    </row>
    <row r="35" spans="1:8" s="241" customFormat="1" ht="37.5" customHeight="1" x14ac:dyDescent="0.2">
      <c r="A35" s="240"/>
      <c r="B35" s="384" t="s">
        <v>142</v>
      </c>
      <c r="C35" s="385"/>
      <c r="D35" s="385"/>
      <c r="E35" s="385"/>
      <c r="F35" s="385"/>
      <c r="G35" s="385"/>
      <c r="H35" s="126"/>
    </row>
    <row r="36" spans="1:8" s="242" customFormat="1" ht="15" customHeight="1" x14ac:dyDescent="0.25">
      <c r="A36" s="365" t="s">
        <v>7</v>
      </c>
      <c r="B36" s="366"/>
      <c r="C36" s="366"/>
      <c r="D36" s="366"/>
      <c r="E36" s="366"/>
      <c r="F36" s="366"/>
      <c r="G36" s="366"/>
      <c r="H36" s="367"/>
    </row>
    <row r="37" spans="1:8" ht="12" customHeight="1" x14ac:dyDescent="0.25">
      <c r="A37" s="120"/>
      <c r="B37" s="368" t="s">
        <v>143</v>
      </c>
      <c r="C37" s="369"/>
      <c r="D37" s="369"/>
      <c r="E37" s="369"/>
      <c r="F37" s="369"/>
      <c r="G37" s="369"/>
      <c r="H37" s="127"/>
    </row>
    <row r="38" spans="1:8" x14ac:dyDescent="0.2">
      <c r="A38" s="125"/>
      <c r="B38" s="128"/>
      <c r="C38" s="128"/>
      <c r="D38" s="128"/>
      <c r="E38" s="128"/>
      <c r="F38" s="128"/>
      <c r="H38" s="129"/>
    </row>
    <row r="39" spans="1:8" ht="15.75" customHeight="1" x14ac:dyDescent="0.2">
      <c r="A39" s="236" t="s">
        <v>265</v>
      </c>
      <c r="B39" s="128"/>
      <c r="C39" s="128"/>
      <c r="D39" s="128"/>
      <c r="E39" s="128"/>
      <c r="F39" s="128"/>
      <c r="H39" s="129"/>
    </row>
    <row r="40" spans="1:8" ht="14.1" customHeight="1" x14ac:dyDescent="0.25">
      <c r="A40" s="132" t="s">
        <v>141</v>
      </c>
      <c r="B40" s="440"/>
      <c r="C40" s="441"/>
      <c r="D40" s="442"/>
      <c r="E40" s="442"/>
      <c r="F40" s="442"/>
      <c r="G40" s="431"/>
      <c r="H40" s="133"/>
    </row>
    <row r="41" spans="1:8" ht="26.1" customHeight="1" x14ac:dyDescent="0.2">
      <c r="A41" s="443" t="s">
        <v>137</v>
      </c>
      <c r="B41" s="444"/>
      <c r="C41" s="444"/>
      <c r="D41" s="444"/>
      <c r="E41" s="444"/>
      <c r="F41" s="444"/>
      <c r="G41" s="444"/>
      <c r="H41" s="445"/>
    </row>
    <row r="42" spans="1:8" ht="14.1" customHeight="1" x14ac:dyDescent="0.2">
      <c r="A42" s="370" t="s">
        <v>266</v>
      </c>
      <c r="B42" s="371"/>
      <c r="C42" s="371"/>
      <c r="D42" s="371"/>
      <c r="E42" s="371"/>
      <c r="F42" s="371"/>
      <c r="G42" s="371"/>
      <c r="H42" s="237"/>
    </row>
    <row r="43" spans="1:8" ht="16.5" customHeight="1" x14ac:dyDescent="0.2">
      <c r="A43" s="239" t="s">
        <v>267</v>
      </c>
      <c r="B43" s="372"/>
      <c r="C43" s="373"/>
      <c r="D43" s="373"/>
      <c r="E43" s="373"/>
      <c r="F43" s="373"/>
      <c r="G43" s="374"/>
      <c r="H43" s="237"/>
    </row>
    <row r="44" spans="1:8" ht="14.1" customHeight="1" x14ac:dyDescent="0.2">
      <c r="A44" s="239" t="s">
        <v>268</v>
      </c>
      <c r="B44" s="372"/>
      <c r="C44" s="373"/>
      <c r="D44" s="373"/>
      <c r="E44" s="373"/>
      <c r="F44" s="373"/>
      <c r="G44" s="374"/>
      <c r="H44" s="237"/>
    </row>
    <row r="45" spans="1:8" ht="5.0999999999999996" customHeight="1" x14ac:dyDescent="0.2">
      <c r="A45" s="239"/>
      <c r="B45" s="238"/>
      <c r="C45" s="238"/>
      <c r="D45" s="238"/>
      <c r="E45" s="238"/>
      <c r="F45" s="238"/>
      <c r="G45" s="238"/>
      <c r="H45" s="237"/>
    </row>
    <row r="46" spans="1:8" ht="5.0999999999999996" customHeight="1" x14ac:dyDescent="0.25">
      <c r="A46" s="419"/>
      <c r="B46" s="391"/>
      <c r="C46" s="391"/>
      <c r="D46" s="391"/>
      <c r="E46" s="391"/>
      <c r="F46" s="391"/>
      <c r="G46" s="391"/>
      <c r="H46" s="420"/>
    </row>
    <row r="47" spans="1:8" ht="5.0999999999999996" customHeight="1" x14ac:dyDescent="0.25">
      <c r="A47" s="419"/>
      <c r="B47" s="391"/>
      <c r="C47" s="391"/>
      <c r="D47" s="391"/>
      <c r="E47" s="391"/>
      <c r="F47" s="391"/>
      <c r="G47" s="391"/>
      <c r="H47" s="420"/>
    </row>
    <row r="48" spans="1:8" ht="50.25" customHeight="1" x14ac:dyDescent="0.25">
      <c r="A48" s="122"/>
      <c r="B48" s="76"/>
      <c r="C48" s="410" t="s">
        <v>271</v>
      </c>
      <c r="D48" s="411"/>
      <c r="E48" s="412"/>
      <c r="F48" s="413"/>
      <c r="G48" s="376"/>
      <c r="H48" s="134"/>
    </row>
    <row r="49" spans="1:8" ht="5.0999999999999996" customHeight="1" thickBot="1" x14ac:dyDescent="0.3">
      <c r="A49" s="421"/>
      <c r="B49" s="422"/>
      <c r="C49" s="422"/>
      <c r="D49" s="422"/>
      <c r="E49" s="422"/>
      <c r="F49" s="422"/>
      <c r="G49" s="422"/>
      <c r="H49" s="423"/>
    </row>
    <row r="50" spans="1:8" ht="6.75" customHeight="1" x14ac:dyDescent="0.2"/>
    <row r="51" spans="1:8" ht="52.5" customHeight="1" x14ac:dyDescent="0.2">
      <c r="A51" s="417" t="s">
        <v>269</v>
      </c>
      <c r="B51" s="418"/>
      <c r="C51" s="418"/>
      <c r="D51" s="418"/>
      <c r="E51" s="418"/>
      <c r="F51" s="418"/>
      <c r="G51" s="418"/>
      <c r="H51" s="418"/>
    </row>
    <row r="52" spans="1:8" ht="15" x14ac:dyDescent="0.25">
      <c r="E52" s="414" t="s">
        <v>4</v>
      </c>
      <c r="F52" s="415"/>
      <c r="G52" s="416"/>
      <c r="H52" s="143"/>
    </row>
    <row r="53" spans="1:8" ht="45" customHeight="1" x14ac:dyDescent="0.25">
      <c r="E53" s="404"/>
      <c r="F53" s="405"/>
      <c r="G53" s="406"/>
      <c r="H53" s="143"/>
    </row>
    <row r="54" spans="1:8" ht="15" x14ac:dyDescent="0.25">
      <c r="E54" s="407" t="s">
        <v>3</v>
      </c>
      <c r="F54" s="408"/>
      <c r="G54" s="409"/>
      <c r="H54" s="143"/>
    </row>
  </sheetData>
  <sheetProtection selectLockedCells="1"/>
  <mergeCells count="44">
    <mergeCell ref="A46:H46"/>
    <mergeCell ref="A47:H47"/>
    <mergeCell ref="A49:H49"/>
    <mergeCell ref="B13:D13"/>
    <mergeCell ref="F15:H15"/>
    <mergeCell ref="B19:C19"/>
    <mergeCell ref="B15:D15"/>
    <mergeCell ref="B17:G17"/>
    <mergeCell ref="B44:G44"/>
    <mergeCell ref="E19:G19"/>
    <mergeCell ref="E26:F26"/>
    <mergeCell ref="B21:C21"/>
    <mergeCell ref="F21:G21"/>
    <mergeCell ref="B23:E23"/>
    <mergeCell ref="B40:G40"/>
    <mergeCell ref="A41:H41"/>
    <mergeCell ref="E53:G53"/>
    <mergeCell ref="E54:G54"/>
    <mergeCell ref="C48:E48"/>
    <mergeCell ref="F48:G48"/>
    <mergeCell ref="E52:G52"/>
    <mergeCell ref="A51:H51"/>
    <mergeCell ref="A1:H1"/>
    <mergeCell ref="A2:H2"/>
    <mergeCell ref="A4:H4"/>
    <mergeCell ref="A10:H10"/>
    <mergeCell ref="C11:F11"/>
    <mergeCell ref="A5:H5"/>
    <mergeCell ref="B6:C6"/>
    <mergeCell ref="E6:H6"/>
    <mergeCell ref="E8:H8"/>
    <mergeCell ref="B8:C8"/>
    <mergeCell ref="A36:H36"/>
    <mergeCell ref="B37:G37"/>
    <mergeCell ref="A42:G42"/>
    <mergeCell ref="B43:G43"/>
    <mergeCell ref="B25:C25"/>
    <mergeCell ref="G26:H26"/>
    <mergeCell ref="B27:G27"/>
    <mergeCell ref="B28:G28"/>
    <mergeCell ref="B31:G31"/>
    <mergeCell ref="B32:G32"/>
    <mergeCell ref="A34:H34"/>
    <mergeCell ref="B35:G35"/>
  </mergeCells>
  <printOptions horizontalCentered="1"/>
  <pageMargins left="0" right="0" top="0" bottom="0" header="0" footer="0"/>
  <pageSetup paperSize="9" scale="90"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45" r:id="rId4" name="Check Box 173">
              <controlPr defaultSize="0" autoFill="0" autoLine="0" autoPict="0">
                <anchor moveWithCells="1">
                  <from>
                    <xdr:col>9</xdr:col>
                    <xdr:colOff>0</xdr:colOff>
                    <xdr:row>27</xdr:row>
                    <xdr:rowOff>228600</xdr:rowOff>
                  </from>
                  <to>
                    <xdr:col>9</xdr:col>
                    <xdr:colOff>304800</xdr:colOff>
                    <xdr:row>29</xdr:row>
                    <xdr:rowOff>28575</xdr:rowOff>
                  </to>
                </anchor>
              </controlPr>
            </control>
          </mc:Choice>
        </mc:AlternateContent>
        <mc:AlternateContent xmlns:mc="http://schemas.openxmlformats.org/markup-compatibility/2006">
          <mc:Choice Requires="x14">
            <control shapeId="3247" r:id="rId5" name="Check Box 175">
              <controlPr defaultSize="0" autoFill="0" autoLine="0" autoPict="0">
                <anchor moveWithCells="1">
                  <from>
                    <xdr:col>0</xdr:col>
                    <xdr:colOff>666750</xdr:colOff>
                    <xdr:row>29</xdr:row>
                    <xdr:rowOff>142875</xdr:rowOff>
                  </from>
                  <to>
                    <xdr:col>1</xdr:col>
                    <xdr:colOff>66675</xdr:colOff>
                    <xdr:row>30</xdr:row>
                    <xdr:rowOff>209550</xdr:rowOff>
                  </to>
                </anchor>
              </controlPr>
            </control>
          </mc:Choice>
        </mc:AlternateContent>
        <mc:AlternateContent xmlns:mc="http://schemas.openxmlformats.org/markup-compatibility/2006">
          <mc:Choice Requires="x14">
            <control shapeId="3248" r:id="rId6" name="Check Box 176">
              <controlPr defaultSize="0" autoFill="0" autoLine="0" autoPict="0">
                <anchor moveWithCells="1">
                  <from>
                    <xdr:col>9</xdr:col>
                    <xdr:colOff>0</xdr:colOff>
                    <xdr:row>31</xdr:row>
                    <xdr:rowOff>38100</xdr:rowOff>
                  </from>
                  <to>
                    <xdr:col>9</xdr:col>
                    <xdr:colOff>304800</xdr:colOff>
                    <xdr:row>32</xdr:row>
                    <xdr:rowOff>114300</xdr:rowOff>
                  </to>
                </anchor>
              </controlPr>
            </control>
          </mc:Choice>
        </mc:AlternateContent>
        <mc:AlternateContent xmlns:mc="http://schemas.openxmlformats.org/markup-compatibility/2006">
          <mc:Choice Requires="x14">
            <control shapeId="3249" r:id="rId7" name="Check Box 177">
              <controlPr defaultSize="0" autoFill="0" autoLine="0" autoPict="0">
                <anchor moveWithCells="1">
                  <from>
                    <xdr:col>9</xdr:col>
                    <xdr:colOff>0</xdr:colOff>
                    <xdr:row>29</xdr:row>
                    <xdr:rowOff>85725</xdr:rowOff>
                  </from>
                  <to>
                    <xdr:col>9</xdr:col>
                    <xdr:colOff>304800</xdr:colOff>
                    <xdr:row>30</xdr:row>
                    <xdr:rowOff>161925</xdr:rowOff>
                  </to>
                </anchor>
              </controlPr>
            </control>
          </mc:Choice>
        </mc:AlternateContent>
        <mc:AlternateContent xmlns:mc="http://schemas.openxmlformats.org/markup-compatibility/2006">
          <mc:Choice Requires="x14">
            <control shapeId="3250" r:id="rId8" name="Check Box 178">
              <controlPr defaultSize="0" autoFill="0" autoLine="0" autoPict="0">
                <anchor moveWithCells="1">
                  <from>
                    <xdr:col>0</xdr:col>
                    <xdr:colOff>676275</xdr:colOff>
                    <xdr:row>34</xdr:row>
                    <xdr:rowOff>9525</xdr:rowOff>
                  </from>
                  <to>
                    <xdr:col>0</xdr:col>
                    <xdr:colOff>876300</xdr:colOff>
                    <xdr:row>34</xdr:row>
                    <xdr:rowOff>209550</xdr:rowOff>
                  </to>
                </anchor>
              </controlPr>
            </control>
          </mc:Choice>
        </mc:AlternateContent>
        <mc:AlternateContent xmlns:mc="http://schemas.openxmlformats.org/markup-compatibility/2006">
          <mc:Choice Requires="x14">
            <control shapeId="3251" r:id="rId9" name="Check Box 179">
              <controlPr defaultSize="0" autoFill="0" autoLine="0" autoPict="0">
                <anchor moveWithCells="1">
                  <from>
                    <xdr:col>4</xdr:col>
                    <xdr:colOff>1209675</xdr:colOff>
                    <xdr:row>35</xdr:row>
                    <xdr:rowOff>0</xdr:rowOff>
                  </from>
                  <to>
                    <xdr:col>4</xdr:col>
                    <xdr:colOff>1400175</xdr:colOff>
                    <xdr:row>36</xdr:row>
                    <xdr:rowOff>0</xdr:rowOff>
                  </to>
                </anchor>
              </controlPr>
            </control>
          </mc:Choice>
        </mc:AlternateContent>
        <mc:AlternateContent xmlns:mc="http://schemas.openxmlformats.org/markup-compatibility/2006">
          <mc:Choice Requires="x14">
            <control shapeId="3252" r:id="rId10" name="Check Box 180">
              <controlPr defaultSize="0" autoFill="0" autoLine="0" autoPict="0">
                <anchor moveWithCells="1">
                  <from>
                    <xdr:col>0</xdr:col>
                    <xdr:colOff>676275</xdr:colOff>
                    <xdr:row>36</xdr:row>
                    <xdr:rowOff>9525</xdr:rowOff>
                  </from>
                  <to>
                    <xdr:col>0</xdr:col>
                    <xdr:colOff>876300</xdr:colOff>
                    <xdr:row>37</xdr:row>
                    <xdr:rowOff>47625</xdr:rowOff>
                  </to>
                </anchor>
              </controlPr>
            </control>
          </mc:Choice>
        </mc:AlternateContent>
        <mc:AlternateContent xmlns:mc="http://schemas.openxmlformats.org/markup-compatibility/2006">
          <mc:Choice Requires="x14">
            <control shapeId="3253" r:id="rId11" name="Check Box 181">
              <controlPr defaultSize="0" autoFill="0" autoLine="0" autoPict="0">
                <anchor moveWithCells="1">
                  <from>
                    <xdr:col>0</xdr:col>
                    <xdr:colOff>676275</xdr:colOff>
                    <xdr:row>26</xdr:row>
                    <xdr:rowOff>9525</xdr:rowOff>
                  </from>
                  <to>
                    <xdr:col>0</xdr:col>
                    <xdr:colOff>876300</xdr:colOff>
                    <xdr:row>26</xdr:row>
                    <xdr:rowOff>209550</xdr:rowOff>
                  </to>
                </anchor>
              </controlPr>
            </control>
          </mc:Choice>
        </mc:AlternateContent>
        <mc:AlternateContent xmlns:mc="http://schemas.openxmlformats.org/markup-compatibility/2006">
          <mc:Choice Requires="x14">
            <control shapeId="3254" r:id="rId12" name="Check Box 182">
              <controlPr defaultSize="0" autoFill="0" autoLine="0" autoPict="0">
                <anchor moveWithCells="1">
                  <from>
                    <xdr:col>0</xdr:col>
                    <xdr:colOff>676275</xdr:colOff>
                    <xdr:row>27</xdr:row>
                    <xdr:rowOff>9525</xdr:rowOff>
                  </from>
                  <to>
                    <xdr:col>0</xdr:col>
                    <xdr:colOff>876300</xdr:colOff>
                    <xdr:row>27</xdr:row>
                    <xdr:rowOff>209550</xdr:rowOff>
                  </to>
                </anchor>
              </controlPr>
            </control>
          </mc:Choice>
        </mc:AlternateContent>
        <mc:AlternateContent xmlns:mc="http://schemas.openxmlformats.org/markup-compatibility/2006">
          <mc:Choice Requires="x14">
            <control shapeId="3255" r:id="rId13" name="Check Box 183">
              <controlPr defaultSize="0" autoFill="0" autoLine="0" autoPict="0">
                <anchor moveWithCells="1">
                  <from>
                    <xdr:col>0</xdr:col>
                    <xdr:colOff>676275</xdr:colOff>
                    <xdr:row>30</xdr:row>
                    <xdr:rowOff>9525</xdr:rowOff>
                  </from>
                  <to>
                    <xdr:col>0</xdr:col>
                    <xdr:colOff>876300</xdr:colOff>
                    <xdr:row>30</xdr:row>
                    <xdr:rowOff>209550</xdr:rowOff>
                  </to>
                </anchor>
              </controlPr>
            </control>
          </mc:Choice>
        </mc:AlternateContent>
        <mc:AlternateContent xmlns:mc="http://schemas.openxmlformats.org/markup-compatibility/2006">
          <mc:Choice Requires="x14">
            <control shapeId="3256" r:id="rId14" name="Check Box 184">
              <controlPr defaultSize="0" autoFill="0" autoLine="0" autoPict="0">
                <anchor moveWithCells="1">
                  <from>
                    <xdr:col>0</xdr:col>
                    <xdr:colOff>676275</xdr:colOff>
                    <xdr:row>31</xdr:row>
                    <xdr:rowOff>9525</xdr:rowOff>
                  </from>
                  <to>
                    <xdr:col>0</xdr:col>
                    <xdr:colOff>876300</xdr:colOff>
                    <xdr:row>32</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20"/>
  <dimension ref="A1:BI189"/>
  <sheetViews>
    <sheetView view="pageBreakPreview" zoomScale="90" zoomScaleSheetLayoutView="90" workbookViewId="0">
      <selection activeCell="F39" sqref="F39"/>
    </sheetView>
  </sheetViews>
  <sheetFormatPr baseColWidth="10" defaultColWidth="10.7109375" defaultRowHeight="12.75" x14ac:dyDescent="0.2"/>
  <cols>
    <col min="1" max="1" width="13.7109375" style="62" customWidth="1"/>
    <col min="2" max="2" width="6.7109375" style="62" customWidth="1"/>
    <col min="3" max="3" width="16.7109375" style="62" customWidth="1"/>
    <col min="4" max="4" width="10.140625" style="62" customWidth="1"/>
    <col min="5" max="5" width="21.7109375" style="62" customWidth="1"/>
    <col min="6" max="6" width="11.28515625" style="62" customWidth="1"/>
    <col min="7" max="7" width="16.7109375" style="62" customWidth="1"/>
    <col min="8" max="8" width="5.5703125" style="62" customWidth="1"/>
    <col min="9" max="61" width="10.7109375" style="72" customWidth="1"/>
    <col min="62" max="16384" width="10.7109375" style="62"/>
  </cols>
  <sheetData>
    <row r="1" spans="1:11" s="72" customFormat="1" ht="25.5" customHeight="1" x14ac:dyDescent="0.2">
      <c r="A1" s="386" t="s">
        <v>144</v>
      </c>
      <c r="B1" s="386"/>
      <c r="C1" s="386"/>
      <c r="D1" s="386"/>
      <c r="E1" s="386"/>
      <c r="F1" s="386"/>
      <c r="G1" s="386"/>
      <c r="H1" s="386"/>
    </row>
    <row r="2" spans="1:11" s="72" customFormat="1" ht="20.25" customHeight="1" x14ac:dyDescent="0.2">
      <c r="A2" s="387" t="s">
        <v>145</v>
      </c>
      <c r="B2" s="387"/>
      <c r="C2" s="387"/>
      <c r="D2" s="387"/>
      <c r="E2" s="387"/>
      <c r="F2" s="387"/>
      <c r="G2" s="387"/>
      <c r="H2" s="387"/>
    </row>
    <row r="3" spans="1:11" s="72" customFormat="1" ht="5.25" customHeight="1" x14ac:dyDescent="0.2"/>
    <row r="4" spans="1:11" s="72" customFormat="1" ht="27.95" customHeight="1" x14ac:dyDescent="0.2">
      <c r="A4" s="65" t="s">
        <v>17</v>
      </c>
      <c r="B4" s="454">
        <f>Menu!$B$4</f>
        <v>0</v>
      </c>
      <c r="C4" s="455"/>
      <c r="D4" s="68" t="s">
        <v>2</v>
      </c>
      <c r="E4" s="456" t="str">
        <f>IF(B4=0,"",VLOOKUP(B4,Clubs!A1:C70,2,0))</f>
        <v/>
      </c>
      <c r="F4" s="457"/>
      <c r="G4" s="457"/>
      <c r="H4" s="458"/>
    </row>
    <row r="5" spans="1:11" s="72" customFormat="1" ht="5.0999999999999996" customHeight="1" x14ac:dyDescent="0.2">
      <c r="A5" s="66"/>
      <c r="B5" s="113"/>
      <c r="C5" s="114"/>
      <c r="D5" s="69"/>
      <c r="E5" s="115"/>
      <c r="F5" s="116"/>
      <c r="G5" s="116"/>
      <c r="H5" s="116"/>
    </row>
    <row r="6" spans="1:11" s="72" customFormat="1" ht="24.75" customHeight="1" x14ac:dyDescent="0.2">
      <c r="A6" s="67" t="str">
        <f>"N° du Club en "&amp;Menu!J1</f>
        <v>N° du Club en 2025</v>
      </c>
      <c r="B6" s="402"/>
      <c r="C6" s="403"/>
      <c r="D6" s="69"/>
      <c r="E6" s="459" t="str">
        <f>"Fournir OBLIGATOIREMENT une mutation si il y un changement de club en "&amp;Menu!B7</f>
        <v>Fournir OBLIGATOIREMENT une mutation si il y un changement de club en 2026</v>
      </c>
      <c r="F6" s="460"/>
      <c r="G6" s="460"/>
      <c r="H6" s="460"/>
    </row>
    <row r="7" spans="1:11" s="72" customFormat="1" ht="5.25" customHeight="1" x14ac:dyDescent="0.2"/>
    <row r="8" spans="1:11" s="72" customFormat="1" ht="15.75" customHeight="1" x14ac:dyDescent="0.2">
      <c r="A8" s="453" t="str">
        <f>"RENOUVELLEMENT DE LICENCE SAISON "&amp;Menu!B7</f>
        <v>RENOUVELLEMENT DE LICENCE SAISON 2026</v>
      </c>
      <c r="B8" s="453"/>
      <c r="C8" s="453"/>
      <c r="D8" s="453"/>
      <c r="E8" s="453"/>
      <c r="F8" s="453"/>
      <c r="G8" s="453"/>
      <c r="H8" s="453"/>
    </row>
    <row r="9" spans="1:11" s="72" customFormat="1" ht="6.75" customHeight="1" x14ac:dyDescent="0.2">
      <c r="A9" s="117"/>
      <c r="B9" s="118"/>
      <c r="C9" s="118"/>
      <c r="D9" s="118"/>
      <c r="E9" s="118"/>
      <c r="F9" s="118"/>
      <c r="G9" s="118"/>
      <c r="H9" s="119"/>
    </row>
    <row r="10" spans="1:11" s="72" customFormat="1" ht="15.95" customHeight="1" x14ac:dyDescent="0.2">
      <c r="A10" s="120" t="s">
        <v>138</v>
      </c>
      <c r="B10" s="118" t="s">
        <v>6</v>
      </c>
      <c r="C10" s="64"/>
      <c r="D10" s="118" t="s">
        <v>15</v>
      </c>
      <c r="E10" s="63"/>
      <c r="F10" s="118" t="s">
        <v>26</v>
      </c>
      <c r="G10" s="111"/>
      <c r="H10" s="121"/>
    </row>
    <row r="11" spans="1:11" s="72" customFormat="1" ht="5.0999999999999996" customHeight="1" x14ac:dyDescent="0.2">
      <c r="A11" s="122"/>
      <c r="C11" s="118"/>
      <c r="G11" s="123"/>
      <c r="H11" s="119"/>
    </row>
    <row r="12" spans="1:11" s="72" customFormat="1" ht="15.95" customHeight="1" x14ac:dyDescent="0.25">
      <c r="A12" s="120" t="s">
        <v>10</v>
      </c>
      <c r="B12" s="430"/>
      <c r="C12" s="431"/>
      <c r="F12" s="232" t="s">
        <v>124</v>
      </c>
      <c r="G12" s="64"/>
      <c r="H12" s="124"/>
    </row>
    <row r="13" spans="1:11" s="72" customFormat="1" ht="9.75" customHeight="1" x14ac:dyDescent="0.25">
      <c r="A13" s="120"/>
      <c r="B13" s="62"/>
      <c r="C13" s="230"/>
      <c r="E13" s="118"/>
      <c r="F13" s="74"/>
      <c r="G13" s="231"/>
      <c r="H13" s="134"/>
    </row>
    <row r="14" spans="1:11" s="72" customFormat="1" ht="15.95" customHeight="1" x14ac:dyDescent="0.25">
      <c r="A14" s="120" t="s">
        <v>254</v>
      </c>
      <c r="B14" s="62"/>
      <c r="C14" s="230" t="s">
        <v>255</v>
      </c>
      <c r="D14" s="233" t="s">
        <v>256</v>
      </c>
      <c r="E14" s="74" t="s">
        <v>258</v>
      </c>
      <c r="G14" s="231"/>
      <c r="H14" s="134"/>
    </row>
    <row r="15" spans="1:11" s="72" customFormat="1" ht="9" customHeight="1" x14ac:dyDescent="0.25">
      <c r="A15" s="120"/>
      <c r="B15" s="62"/>
      <c r="C15" s="230"/>
      <c r="D15" s="233"/>
      <c r="E15" s="74"/>
      <c r="G15" s="231"/>
      <c r="H15" s="134"/>
    </row>
    <row r="16" spans="1:11" s="72" customFormat="1" ht="24" customHeight="1" x14ac:dyDescent="0.2">
      <c r="A16" s="125"/>
      <c r="B16" s="379" t="s">
        <v>257</v>
      </c>
      <c r="C16" s="379"/>
      <c r="D16" s="379"/>
      <c r="E16" s="379"/>
      <c r="F16" s="379"/>
      <c r="G16" s="379"/>
      <c r="H16" s="234"/>
      <c r="K16" s="128"/>
    </row>
    <row r="17" spans="1:8" s="72" customFormat="1" ht="26.25" customHeight="1" x14ac:dyDescent="0.2">
      <c r="A17" s="125"/>
      <c r="B17" s="379" t="s">
        <v>259</v>
      </c>
      <c r="C17" s="379"/>
      <c r="D17" s="379"/>
      <c r="E17" s="379"/>
      <c r="F17" s="379"/>
      <c r="G17" s="379"/>
      <c r="H17" s="234"/>
    </row>
    <row r="18" spans="1:8" s="72" customFormat="1" ht="10.5" customHeight="1" x14ac:dyDescent="0.2">
      <c r="A18" s="125"/>
      <c r="B18" s="235"/>
      <c r="C18" s="235"/>
      <c r="D18" s="235"/>
      <c r="E18" s="235"/>
      <c r="F18" s="235"/>
      <c r="G18" s="235"/>
      <c r="H18" s="234"/>
    </row>
    <row r="19" spans="1:8" s="72" customFormat="1" ht="14.25" customHeight="1" x14ac:dyDescent="0.2">
      <c r="A19" s="236" t="s">
        <v>260</v>
      </c>
      <c r="B19" s="235"/>
      <c r="C19" s="235"/>
      <c r="D19" s="235"/>
      <c r="E19" s="235"/>
      <c r="F19" s="235"/>
      <c r="G19" s="235"/>
      <c r="H19" s="234"/>
    </row>
    <row r="20" spans="1:8" s="72" customFormat="1" ht="73.5" customHeight="1" x14ac:dyDescent="0.2">
      <c r="A20" s="125"/>
      <c r="B20" s="380" t="s">
        <v>261</v>
      </c>
      <c r="C20" s="380"/>
      <c r="D20" s="380"/>
      <c r="E20" s="380"/>
      <c r="F20" s="380"/>
      <c r="G20" s="380"/>
      <c r="H20" s="234"/>
    </row>
    <row r="21" spans="1:8" s="72" customFormat="1" ht="28.5" customHeight="1" x14ac:dyDescent="0.2">
      <c r="A21" s="125"/>
      <c r="B21" s="380" t="s">
        <v>262</v>
      </c>
      <c r="C21" s="380"/>
      <c r="D21" s="380"/>
      <c r="E21" s="380"/>
      <c r="F21" s="380"/>
      <c r="G21" s="380"/>
      <c r="H21" s="234"/>
    </row>
    <row r="22" spans="1:8" s="72" customFormat="1" ht="17.25" customHeight="1" x14ac:dyDescent="0.2">
      <c r="A22" s="236" t="s">
        <v>264</v>
      </c>
    </row>
    <row r="23" spans="1:8" s="72" customFormat="1" ht="12" customHeight="1" x14ac:dyDescent="0.2">
      <c r="A23" s="381" t="s">
        <v>263</v>
      </c>
      <c r="B23" s="382"/>
      <c r="C23" s="382"/>
      <c r="D23" s="382"/>
      <c r="E23" s="382"/>
      <c r="F23" s="382"/>
      <c r="G23" s="382"/>
      <c r="H23" s="383"/>
    </row>
    <row r="24" spans="1:8" s="72" customFormat="1" ht="39.950000000000003" customHeight="1" x14ac:dyDescent="0.2">
      <c r="A24" s="125"/>
      <c r="B24" s="384" t="s">
        <v>142</v>
      </c>
      <c r="C24" s="385"/>
      <c r="D24" s="385"/>
      <c r="E24" s="385"/>
      <c r="F24" s="385"/>
      <c r="G24" s="385"/>
      <c r="H24" s="126"/>
    </row>
    <row r="25" spans="1:8" s="72" customFormat="1" ht="15.95" customHeight="1" x14ac:dyDescent="0.2">
      <c r="A25" s="461" t="s">
        <v>7</v>
      </c>
      <c r="B25" s="462"/>
      <c r="C25" s="462"/>
      <c r="D25" s="462"/>
      <c r="E25" s="462"/>
      <c r="F25" s="462"/>
      <c r="G25" s="462"/>
      <c r="H25" s="463"/>
    </row>
    <row r="26" spans="1:8" s="72" customFormat="1" ht="29.25" customHeight="1" x14ac:dyDescent="0.25">
      <c r="A26" s="120"/>
      <c r="B26" s="368" t="s">
        <v>143</v>
      </c>
      <c r="C26" s="369"/>
      <c r="D26" s="369"/>
      <c r="E26" s="369"/>
      <c r="F26" s="369"/>
      <c r="G26" s="369"/>
      <c r="H26" s="127"/>
    </row>
    <row r="27" spans="1:8" s="72" customFormat="1" ht="7.5" customHeight="1" x14ac:dyDescent="0.2">
      <c r="A27" s="125"/>
      <c r="B27" s="128"/>
      <c r="C27" s="128"/>
      <c r="D27" s="128"/>
      <c r="E27" s="128"/>
      <c r="F27" s="128"/>
      <c r="H27" s="129"/>
    </row>
    <row r="28" spans="1:8" s="72" customFormat="1" ht="12" customHeight="1" x14ac:dyDescent="0.2">
      <c r="A28" s="236" t="s">
        <v>265</v>
      </c>
      <c r="B28" s="128"/>
      <c r="C28" s="128"/>
      <c r="D28" s="128"/>
      <c r="E28" s="128"/>
      <c r="F28" s="128"/>
      <c r="H28" s="129"/>
    </row>
    <row r="29" spans="1:8" s="72" customFormat="1" ht="28.5" customHeight="1" x14ac:dyDescent="0.25">
      <c r="A29" s="132" t="s">
        <v>141</v>
      </c>
      <c r="B29" s="440"/>
      <c r="C29" s="441"/>
      <c r="D29" s="442"/>
      <c r="E29" s="442"/>
      <c r="F29" s="442"/>
      <c r="G29" s="431"/>
      <c r="H29" s="133"/>
    </row>
    <row r="30" spans="1:8" s="72" customFormat="1" ht="28.5" customHeight="1" x14ac:dyDescent="0.2">
      <c r="A30" s="443" t="s">
        <v>137</v>
      </c>
      <c r="B30" s="444"/>
      <c r="C30" s="444"/>
      <c r="D30" s="444"/>
      <c r="E30" s="444"/>
      <c r="F30" s="444"/>
      <c r="G30" s="444"/>
      <c r="H30" s="445"/>
    </row>
    <row r="31" spans="1:8" s="72" customFormat="1" ht="15" customHeight="1" x14ac:dyDescent="0.2">
      <c r="A31" s="370" t="s">
        <v>266</v>
      </c>
      <c r="B31" s="371"/>
      <c r="C31" s="371"/>
      <c r="D31" s="371"/>
      <c r="E31" s="371"/>
      <c r="F31" s="371"/>
      <c r="G31" s="371"/>
      <c r="H31" s="237"/>
    </row>
    <row r="32" spans="1:8" s="72" customFormat="1" ht="16.5" customHeight="1" x14ac:dyDescent="0.2">
      <c r="A32" s="239" t="s">
        <v>267</v>
      </c>
      <c r="B32" s="372"/>
      <c r="C32" s="373"/>
      <c r="D32" s="373"/>
      <c r="E32" s="373"/>
      <c r="F32" s="373"/>
      <c r="G32" s="374"/>
      <c r="H32" s="237"/>
    </row>
    <row r="33" spans="1:11" s="72" customFormat="1" ht="18" customHeight="1" x14ac:dyDescent="0.2">
      <c r="A33" s="239" t="s">
        <v>268</v>
      </c>
      <c r="B33" s="372"/>
      <c r="C33" s="373"/>
      <c r="D33" s="373"/>
      <c r="E33" s="373"/>
      <c r="F33" s="373"/>
      <c r="G33" s="374"/>
      <c r="H33" s="237"/>
    </row>
    <row r="34" spans="1:11" s="72" customFormat="1" ht="12" customHeight="1" x14ac:dyDescent="0.2">
      <c r="A34" s="239"/>
      <c r="B34" s="238"/>
      <c r="C34" s="238"/>
      <c r="D34" s="238"/>
      <c r="E34" s="238"/>
      <c r="F34" s="238"/>
      <c r="G34" s="238"/>
      <c r="H34" s="237"/>
    </row>
    <row r="35" spans="1:11" s="72" customFormat="1" ht="23.1" customHeight="1" x14ac:dyDescent="0.25">
      <c r="A35" s="130"/>
      <c r="B35" s="466"/>
      <c r="C35" s="467"/>
      <c r="D35" s="446" t="s">
        <v>150</v>
      </c>
      <c r="E35" s="447"/>
      <c r="F35" s="449"/>
      <c r="G35" s="450"/>
      <c r="H35" s="129"/>
      <c r="K35" s="144"/>
    </row>
    <row r="36" spans="1:11" s="72" customFormat="1" ht="23.1" customHeight="1" thickBot="1" x14ac:dyDescent="0.3">
      <c r="A36" s="131"/>
      <c r="B36" s="466"/>
      <c r="C36" s="467"/>
      <c r="D36" s="448"/>
      <c r="E36" s="447"/>
      <c r="F36" s="451"/>
      <c r="G36" s="452"/>
      <c r="H36" s="129"/>
    </row>
    <row r="37" spans="1:11" s="72" customFormat="1" ht="6.75" customHeight="1" thickBot="1" x14ac:dyDescent="0.3">
      <c r="A37" s="464"/>
      <c r="B37" s="465"/>
      <c r="C37" s="465"/>
      <c r="D37" s="465"/>
      <c r="E37" s="465"/>
      <c r="F37" s="465"/>
      <c r="G37" s="465"/>
      <c r="H37" s="465"/>
    </row>
    <row r="38" spans="1:11" s="72" customFormat="1" ht="54.75" customHeight="1" x14ac:dyDescent="0.2">
      <c r="A38" s="417" t="s">
        <v>269</v>
      </c>
      <c r="B38" s="418"/>
      <c r="C38" s="418"/>
      <c r="D38" s="418"/>
      <c r="E38" s="418"/>
      <c r="F38" s="418"/>
      <c r="G38" s="418"/>
      <c r="H38" s="418"/>
    </row>
    <row r="39" spans="1:11" s="72" customFormat="1" ht="12.75" customHeight="1" x14ac:dyDescent="0.25">
      <c r="A39" s="470" t="s">
        <v>125</v>
      </c>
      <c r="B39" s="471"/>
      <c r="C39" s="472" t="s">
        <v>140</v>
      </c>
      <c r="D39" s="473" t="e">
        <f>VLOOKUP(Menu!B7,base,9,0)&amp;" et avant"</f>
        <v>#REF!</v>
      </c>
      <c r="E39" s="474"/>
      <c r="F39" s="112" t="s">
        <v>23</v>
      </c>
      <c r="G39" s="475" t="e">
        <f>VLOOKUP(Menu!B7,base,5,0)&amp;" et "&amp;VLOOKUP(Menu!B7,base,6,0)</f>
        <v>#REF!</v>
      </c>
      <c r="H39" s="476"/>
    </row>
    <row r="40" spans="1:11" s="72" customFormat="1" ht="11.25" customHeight="1" x14ac:dyDescent="0.25">
      <c r="A40" s="411"/>
      <c r="B40" s="471"/>
      <c r="C40" s="472"/>
      <c r="D40" s="474"/>
      <c r="E40" s="474"/>
      <c r="F40" s="112" t="s">
        <v>22</v>
      </c>
      <c r="G40" s="475" t="e">
        <f>VLOOKUP(Menu!B7,base,4,0)</f>
        <v>#REF!</v>
      </c>
      <c r="H40" s="476"/>
    </row>
    <row r="41" spans="1:11" s="72" customFormat="1" ht="13.5" customHeight="1" x14ac:dyDescent="0.25">
      <c r="A41" s="411"/>
      <c r="B41" s="471"/>
      <c r="C41" s="472" t="s">
        <v>228</v>
      </c>
      <c r="D41" s="473" t="e">
        <f>VLOOKUP(Menu!B7,base,7,0)&amp;" à "&amp;VLOOKUP(Menu!B7,base,8,0)</f>
        <v>#REF!</v>
      </c>
      <c r="E41" s="474"/>
      <c r="F41" s="112" t="s">
        <v>21</v>
      </c>
      <c r="G41" s="475" t="e">
        <f>VLOOKUP(Menu!B7,base,3,0)</f>
        <v>#REF!</v>
      </c>
      <c r="H41" s="476"/>
    </row>
    <row r="42" spans="1:11" s="72" customFormat="1" ht="14.25" customHeight="1" x14ac:dyDescent="0.25">
      <c r="A42" s="411"/>
      <c r="B42" s="471"/>
      <c r="C42" s="472"/>
      <c r="D42" s="474"/>
      <c r="E42" s="474"/>
      <c r="F42" s="112" t="s">
        <v>20</v>
      </c>
      <c r="G42" s="475" t="e">
        <f>VLOOKUP(Menu!B7,base,2,0)&amp; " et après"</f>
        <v>#REF!</v>
      </c>
      <c r="H42" s="476"/>
    </row>
    <row r="43" spans="1:11" s="72" customFormat="1" ht="6.75" customHeight="1" x14ac:dyDescent="0.2"/>
    <row r="44" spans="1:11" s="72" customFormat="1" ht="15.95" customHeight="1" x14ac:dyDescent="0.2">
      <c r="A44" s="468" t="s">
        <v>19</v>
      </c>
      <c r="B44" s="468"/>
      <c r="C44" s="468"/>
      <c r="D44" s="468"/>
      <c r="E44" s="468"/>
      <c r="F44" s="468"/>
      <c r="G44" s="468"/>
      <c r="H44" s="468"/>
    </row>
    <row r="45" spans="1:11" s="72" customFormat="1" ht="5.0999999999999996" customHeight="1" x14ac:dyDescent="0.2"/>
    <row r="46" spans="1:11" s="72" customFormat="1" ht="18" customHeight="1" x14ac:dyDescent="0.25">
      <c r="A46" s="469"/>
      <c r="B46" s="469"/>
      <c r="C46" s="136"/>
      <c r="D46" s="136"/>
      <c r="F46" s="137" t="s">
        <v>18</v>
      </c>
      <c r="G46" s="138"/>
    </row>
    <row r="47" spans="1:11" s="72" customFormat="1" x14ac:dyDescent="0.2"/>
    <row r="48" spans="1:11" s="72" customFormat="1" x14ac:dyDescent="0.2"/>
    <row r="49" s="72" customFormat="1" x14ac:dyDescent="0.2"/>
    <row r="50" s="72" customFormat="1" x14ac:dyDescent="0.2"/>
    <row r="51" s="72" customFormat="1" x14ac:dyDescent="0.2"/>
    <row r="52" s="72" customFormat="1" x14ac:dyDescent="0.2"/>
    <row r="53" s="72" customFormat="1" x14ac:dyDescent="0.2"/>
    <row r="54" s="72" customFormat="1" x14ac:dyDescent="0.2"/>
    <row r="55" s="72" customFormat="1" x14ac:dyDescent="0.2"/>
    <row r="56" s="72" customFormat="1" x14ac:dyDescent="0.2"/>
    <row r="57" s="72" customFormat="1" x14ac:dyDescent="0.2"/>
    <row r="58" s="72" customFormat="1" x14ac:dyDescent="0.2"/>
    <row r="59" s="72" customFormat="1" x14ac:dyDescent="0.2"/>
    <row r="60" s="72" customFormat="1" x14ac:dyDescent="0.2"/>
    <row r="61" s="72" customFormat="1" x14ac:dyDescent="0.2"/>
    <row r="62" s="72" customFormat="1" x14ac:dyDescent="0.2"/>
    <row r="63" s="72" customFormat="1" x14ac:dyDescent="0.2"/>
    <row r="64" s="72" customFormat="1" x14ac:dyDescent="0.2"/>
    <row r="65" spans="1:8" s="72" customFormat="1" x14ac:dyDescent="0.2"/>
    <row r="66" spans="1:8" s="72" customFormat="1" x14ac:dyDescent="0.2"/>
    <row r="67" spans="1:8" s="72" customFormat="1" x14ac:dyDescent="0.2"/>
    <row r="68" spans="1:8" s="72" customFormat="1" x14ac:dyDescent="0.2"/>
    <row r="69" spans="1:8" s="72" customFormat="1" x14ac:dyDescent="0.2"/>
    <row r="70" spans="1:8" s="72" customFormat="1" x14ac:dyDescent="0.2"/>
    <row r="71" spans="1:8" s="72" customFormat="1" x14ac:dyDescent="0.2"/>
    <row r="72" spans="1:8" s="72" customFormat="1" x14ac:dyDescent="0.2"/>
    <row r="73" spans="1:8" s="72" customFormat="1" x14ac:dyDescent="0.2"/>
    <row r="74" spans="1:8" s="72" customFormat="1" x14ac:dyDescent="0.2"/>
    <row r="75" spans="1:8" s="72" customFormat="1" x14ac:dyDescent="0.2"/>
    <row r="76" spans="1:8" s="72" customFormat="1" x14ac:dyDescent="0.2"/>
    <row r="77" spans="1:8" s="72" customFormat="1" x14ac:dyDescent="0.2">
      <c r="A77" s="62"/>
      <c r="B77" s="62"/>
      <c r="C77" s="62"/>
      <c r="D77" s="62"/>
      <c r="E77" s="62"/>
      <c r="F77" s="62"/>
      <c r="G77" s="62"/>
      <c r="H77" s="62"/>
    </row>
    <row r="78" spans="1:8" s="72" customFormat="1" x14ac:dyDescent="0.2">
      <c r="A78" s="62"/>
      <c r="B78" s="62"/>
      <c r="C78" s="62"/>
      <c r="D78" s="62"/>
      <c r="E78" s="62"/>
      <c r="F78" s="62"/>
      <c r="G78" s="62"/>
      <c r="H78" s="62"/>
    </row>
    <row r="79" spans="1:8" s="72" customFormat="1" x14ac:dyDescent="0.2">
      <c r="A79" s="62"/>
      <c r="B79" s="62"/>
      <c r="C79" s="62"/>
      <c r="D79" s="62"/>
      <c r="E79" s="62"/>
      <c r="F79" s="62"/>
      <c r="G79" s="62"/>
      <c r="H79" s="62"/>
    </row>
    <row r="80" spans="1:8" s="72" customFormat="1" x14ac:dyDescent="0.2">
      <c r="A80" s="62"/>
      <c r="B80" s="62"/>
      <c r="C80" s="62"/>
      <c r="D80" s="62"/>
      <c r="E80" s="62"/>
      <c r="F80" s="62"/>
      <c r="G80" s="62"/>
      <c r="H80" s="62"/>
    </row>
    <row r="81" spans="1:8" s="72" customFormat="1" x14ac:dyDescent="0.2">
      <c r="A81" s="62"/>
      <c r="B81" s="62"/>
      <c r="C81" s="62"/>
      <c r="D81" s="62"/>
      <c r="E81" s="62"/>
      <c r="F81" s="62"/>
      <c r="G81" s="62"/>
      <c r="H81" s="62"/>
    </row>
    <row r="82" spans="1:8" s="72" customFormat="1" x14ac:dyDescent="0.2">
      <c r="A82" s="62"/>
      <c r="B82" s="62"/>
      <c r="C82" s="62"/>
      <c r="D82" s="62"/>
      <c r="E82" s="62"/>
      <c r="F82" s="62"/>
      <c r="G82" s="62"/>
      <c r="H82" s="62"/>
    </row>
    <row r="83" spans="1:8" s="72" customFormat="1" x14ac:dyDescent="0.2">
      <c r="A83" s="62"/>
      <c r="B83" s="62"/>
      <c r="C83" s="62"/>
      <c r="D83" s="62"/>
      <c r="E83" s="62"/>
      <c r="F83" s="62"/>
      <c r="G83" s="62"/>
      <c r="H83" s="62"/>
    </row>
    <row r="84" spans="1:8" s="72" customFormat="1" x14ac:dyDescent="0.2">
      <c r="A84" s="62"/>
      <c r="B84" s="62"/>
      <c r="C84" s="62"/>
      <c r="D84" s="62"/>
      <c r="E84" s="62"/>
      <c r="F84" s="62"/>
      <c r="G84" s="62"/>
      <c r="H84" s="62"/>
    </row>
    <row r="85" spans="1:8" s="72" customFormat="1" x14ac:dyDescent="0.2">
      <c r="A85" s="62"/>
      <c r="B85" s="62"/>
      <c r="C85" s="62"/>
      <c r="D85" s="62"/>
      <c r="E85" s="62"/>
      <c r="F85" s="62"/>
      <c r="G85" s="62"/>
      <c r="H85" s="62"/>
    </row>
    <row r="86" spans="1:8" s="72" customFormat="1" x14ac:dyDescent="0.2">
      <c r="A86" s="62"/>
      <c r="B86" s="62"/>
      <c r="C86" s="62"/>
      <c r="D86" s="62"/>
      <c r="E86" s="62"/>
      <c r="F86" s="62"/>
      <c r="G86" s="62"/>
      <c r="H86" s="62"/>
    </row>
    <row r="87" spans="1:8" s="72" customFormat="1" x14ac:dyDescent="0.2">
      <c r="A87" s="62"/>
      <c r="B87" s="62"/>
      <c r="C87" s="62"/>
      <c r="D87" s="62"/>
      <c r="E87" s="62"/>
      <c r="F87" s="62"/>
      <c r="G87" s="62"/>
      <c r="H87" s="62"/>
    </row>
    <row r="88" spans="1:8" s="72" customFormat="1" x14ac:dyDescent="0.2">
      <c r="A88" s="62"/>
      <c r="B88" s="62"/>
      <c r="C88" s="62"/>
      <c r="D88" s="62"/>
      <c r="E88" s="62"/>
      <c r="F88" s="62"/>
      <c r="G88" s="62"/>
      <c r="H88" s="62"/>
    </row>
    <row r="89" spans="1:8" s="72" customFormat="1" x14ac:dyDescent="0.2">
      <c r="A89" s="62"/>
      <c r="B89" s="62"/>
      <c r="C89" s="62"/>
      <c r="D89" s="62"/>
      <c r="E89" s="62"/>
      <c r="F89" s="62"/>
      <c r="G89" s="62"/>
      <c r="H89" s="62"/>
    </row>
    <row r="90" spans="1:8" s="72" customFormat="1" x14ac:dyDescent="0.2">
      <c r="A90" s="62"/>
      <c r="B90" s="62"/>
      <c r="C90" s="62"/>
      <c r="D90" s="62"/>
      <c r="E90" s="62"/>
      <c r="F90" s="62"/>
      <c r="G90" s="62"/>
      <c r="H90" s="62"/>
    </row>
    <row r="91" spans="1:8" s="72" customFormat="1" x14ac:dyDescent="0.2">
      <c r="A91" s="62"/>
      <c r="B91" s="62"/>
      <c r="C91" s="62"/>
      <c r="D91" s="62"/>
      <c r="E91" s="62"/>
      <c r="F91" s="62"/>
      <c r="G91" s="62"/>
      <c r="H91" s="62"/>
    </row>
    <row r="92" spans="1:8" s="72" customFormat="1" x14ac:dyDescent="0.2">
      <c r="A92" s="62"/>
      <c r="B92" s="62"/>
      <c r="C92" s="62"/>
      <c r="D92" s="62"/>
      <c r="E92" s="62"/>
      <c r="F92" s="62"/>
      <c r="G92" s="62"/>
      <c r="H92" s="62"/>
    </row>
    <row r="93" spans="1:8" s="72" customFormat="1" x14ac:dyDescent="0.2">
      <c r="A93" s="62"/>
      <c r="B93" s="62"/>
      <c r="C93" s="62"/>
      <c r="D93" s="62"/>
      <c r="E93" s="62"/>
      <c r="F93" s="62"/>
      <c r="G93" s="62"/>
      <c r="H93" s="62"/>
    </row>
    <row r="94" spans="1:8" s="72" customFormat="1" x14ac:dyDescent="0.2">
      <c r="A94" s="62"/>
      <c r="B94" s="62"/>
      <c r="C94" s="62"/>
      <c r="D94" s="62"/>
      <c r="E94" s="62"/>
      <c r="F94" s="62"/>
      <c r="G94" s="62"/>
      <c r="H94" s="62"/>
    </row>
    <row r="95" spans="1:8" s="72" customFormat="1" x14ac:dyDescent="0.2">
      <c r="A95" s="62"/>
      <c r="B95" s="62"/>
      <c r="C95" s="62"/>
      <c r="D95" s="62"/>
      <c r="E95" s="62"/>
      <c r="F95" s="62"/>
      <c r="G95" s="62"/>
      <c r="H95" s="62"/>
    </row>
    <row r="96" spans="1:8" s="72" customFormat="1" x14ac:dyDescent="0.2">
      <c r="A96" s="62"/>
      <c r="B96" s="62"/>
      <c r="C96" s="62"/>
      <c r="D96" s="62"/>
      <c r="E96" s="62"/>
      <c r="F96" s="62"/>
      <c r="G96" s="62"/>
      <c r="H96" s="62"/>
    </row>
    <row r="97" spans="1:8" s="72" customFormat="1" x14ac:dyDescent="0.2">
      <c r="A97" s="62"/>
      <c r="B97" s="62"/>
      <c r="C97" s="62"/>
      <c r="D97" s="62"/>
      <c r="E97" s="62"/>
      <c r="F97" s="62"/>
      <c r="G97" s="62"/>
      <c r="H97" s="62"/>
    </row>
    <row r="98" spans="1:8" s="72" customFormat="1" x14ac:dyDescent="0.2">
      <c r="A98" s="62"/>
      <c r="B98" s="62"/>
      <c r="C98" s="62"/>
      <c r="D98" s="62"/>
      <c r="E98" s="62"/>
      <c r="F98" s="62"/>
      <c r="G98" s="62"/>
      <c r="H98" s="62"/>
    </row>
    <row r="99" spans="1:8" s="72" customFormat="1" x14ac:dyDescent="0.2">
      <c r="A99" s="62"/>
      <c r="B99" s="62"/>
      <c r="C99" s="62"/>
      <c r="D99" s="62"/>
      <c r="E99" s="62"/>
      <c r="F99" s="62"/>
      <c r="G99" s="62"/>
      <c r="H99" s="62"/>
    </row>
    <row r="100" spans="1:8" s="72" customFormat="1" x14ac:dyDescent="0.2">
      <c r="A100" s="62"/>
      <c r="B100" s="62"/>
      <c r="C100" s="62"/>
      <c r="D100" s="62"/>
      <c r="E100" s="62"/>
      <c r="F100" s="62"/>
      <c r="G100" s="62"/>
      <c r="H100" s="62"/>
    </row>
    <row r="101" spans="1:8" s="72" customFormat="1" x14ac:dyDescent="0.2">
      <c r="A101" s="62"/>
      <c r="B101" s="62"/>
      <c r="C101" s="62"/>
      <c r="D101" s="62"/>
      <c r="E101" s="62"/>
      <c r="F101" s="62"/>
      <c r="G101" s="62"/>
      <c r="H101" s="62"/>
    </row>
    <row r="102" spans="1:8" s="72" customFormat="1" x14ac:dyDescent="0.2">
      <c r="A102" s="62"/>
      <c r="B102" s="62"/>
      <c r="C102" s="62"/>
      <c r="D102" s="62"/>
      <c r="E102" s="62"/>
      <c r="F102" s="62"/>
      <c r="G102" s="62"/>
      <c r="H102" s="62"/>
    </row>
    <row r="103" spans="1:8" s="72" customFormat="1" x14ac:dyDescent="0.2">
      <c r="A103" s="62"/>
      <c r="B103" s="62"/>
      <c r="C103" s="62"/>
      <c r="D103" s="62"/>
      <c r="E103" s="62"/>
      <c r="F103" s="62"/>
      <c r="G103" s="62"/>
      <c r="H103" s="62"/>
    </row>
    <row r="104" spans="1:8" s="72" customFormat="1" x14ac:dyDescent="0.2">
      <c r="A104" s="62"/>
      <c r="B104" s="62"/>
      <c r="C104" s="62"/>
      <c r="D104" s="62"/>
      <c r="E104" s="62"/>
      <c r="F104" s="62"/>
      <c r="G104" s="62"/>
      <c r="H104" s="62"/>
    </row>
    <row r="105" spans="1:8" s="72" customFormat="1" x14ac:dyDescent="0.2">
      <c r="A105" s="62"/>
      <c r="B105" s="62"/>
      <c r="C105" s="62"/>
      <c r="D105" s="62"/>
      <c r="E105" s="62"/>
      <c r="F105" s="62"/>
      <c r="G105" s="62"/>
      <c r="H105" s="62"/>
    </row>
    <row r="106" spans="1:8" s="72" customFormat="1" x14ac:dyDescent="0.2">
      <c r="A106" s="62"/>
      <c r="B106" s="62"/>
      <c r="C106" s="62"/>
      <c r="D106" s="62"/>
      <c r="E106" s="62"/>
      <c r="F106" s="62"/>
      <c r="G106" s="62"/>
      <c r="H106" s="62"/>
    </row>
    <row r="107" spans="1:8" s="72" customFormat="1" x14ac:dyDescent="0.2">
      <c r="A107" s="62"/>
      <c r="B107" s="62"/>
      <c r="C107" s="62"/>
      <c r="D107" s="62"/>
      <c r="E107" s="62"/>
      <c r="F107" s="62"/>
      <c r="G107" s="62"/>
      <c r="H107" s="62"/>
    </row>
    <row r="108" spans="1:8" s="72" customFormat="1" x14ac:dyDescent="0.2">
      <c r="A108" s="62"/>
      <c r="B108" s="62"/>
      <c r="C108" s="62"/>
      <c r="D108" s="62"/>
      <c r="E108" s="62"/>
      <c r="F108" s="62"/>
      <c r="G108" s="62"/>
      <c r="H108" s="62"/>
    </row>
    <row r="109" spans="1:8" s="72" customFormat="1" x14ac:dyDescent="0.2">
      <c r="A109" s="62"/>
      <c r="B109" s="62"/>
      <c r="C109" s="62"/>
      <c r="D109" s="62"/>
      <c r="E109" s="62"/>
      <c r="F109" s="62"/>
      <c r="G109" s="62"/>
      <c r="H109" s="62"/>
    </row>
    <row r="110" spans="1:8" s="72" customFormat="1" x14ac:dyDescent="0.2">
      <c r="A110" s="62"/>
      <c r="B110" s="62"/>
      <c r="C110" s="62"/>
      <c r="D110" s="62"/>
      <c r="E110" s="62"/>
      <c r="F110" s="62"/>
      <c r="G110" s="62"/>
      <c r="H110" s="62"/>
    </row>
    <row r="111" spans="1:8" s="72" customFormat="1" x14ac:dyDescent="0.2">
      <c r="A111" s="62"/>
      <c r="B111" s="62"/>
      <c r="C111" s="62"/>
      <c r="D111" s="62"/>
      <c r="E111" s="62"/>
      <c r="F111" s="62"/>
      <c r="G111" s="62"/>
      <c r="H111" s="62"/>
    </row>
    <row r="112" spans="1:8" s="72" customFormat="1" x14ac:dyDescent="0.2">
      <c r="A112" s="62"/>
      <c r="B112" s="62"/>
      <c r="C112" s="62"/>
      <c r="D112" s="62"/>
      <c r="E112" s="62"/>
      <c r="F112" s="62"/>
      <c r="G112" s="62"/>
      <c r="H112" s="62"/>
    </row>
    <row r="113" spans="1:8" s="72" customFormat="1" x14ac:dyDescent="0.2">
      <c r="A113" s="62"/>
      <c r="B113" s="62"/>
      <c r="C113" s="62"/>
      <c r="D113" s="62"/>
      <c r="E113" s="62"/>
      <c r="F113" s="62"/>
      <c r="G113" s="62"/>
      <c r="H113" s="62"/>
    </row>
    <row r="114" spans="1:8" s="72" customFormat="1" x14ac:dyDescent="0.2">
      <c r="A114" s="62"/>
      <c r="B114" s="62"/>
      <c r="C114" s="62"/>
      <c r="D114" s="62"/>
      <c r="E114" s="62"/>
      <c r="F114" s="62"/>
      <c r="G114" s="62"/>
      <c r="H114" s="62"/>
    </row>
    <row r="115" spans="1:8" s="72" customFormat="1" x14ac:dyDescent="0.2">
      <c r="A115" s="62"/>
      <c r="B115" s="62"/>
      <c r="C115" s="62"/>
      <c r="D115" s="62"/>
      <c r="E115" s="62"/>
      <c r="F115" s="62"/>
      <c r="G115" s="62"/>
      <c r="H115" s="62"/>
    </row>
    <row r="116" spans="1:8" s="72" customFormat="1" x14ac:dyDescent="0.2">
      <c r="A116" s="62"/>
      <c r="B116" s="62"/>
      <c r="C116" s="62"/>
      <c r="D116" s="62"/>
      <c r="E116" s="62"/>
      <c r="F116" s="62"/>
      <c r="G116" s="62"/>
      <c r="H116" s="62"/>
    </row>
    <row r="117" spans="1:8" s="72" customFormat="1" x14ac:dyDescent="0.2">
      <c r="A117" s="62"/>
      <c r="B117" s="62"/>
      <c r="C117" s="62"/>
      <c r="D117" s="62"/>
      <c r="E117" s="62"/>
      <c r="F117" s="62"/>
      <c r="G117" s="62"/>
      <c r="H117" s="62"/>
    </row>
    <row r="118" spans="1:8" s="72" customFormat="1" x14ac:dyDescent="0.2">
      <c r="A118" s="62"/>
      <c r="B118" s="62"/>
      <c r="C118" s="62"/>
      <c r="D118" s="62"/>
      <c r="E118" s="62"/>
      <c r="F118" s="62"/>
      <c r="G118" s="62"/>
      <c r="H118" s="62"/>
    </row>
    <row r="119" spans="1:8" s="72" customFormat="1" x14ac:dyDescent="0.2">
      <c r="A119" s="62"/>
      <c r="B119" s="62"/>
      <c r="C119" s="62"/>
      <c r="D119" s="62"/>
      <c r="E119" s="62"/>
      <c r="F119" s="62"/>
      <c r="G119" s="62"/>
      <c r="H119" s="62"/>
    </row>
    <row r="120" spans="1:8" s="72" customFormat="1" x14ac:dyDescent="0.2">
      <c r="A120" s="62"/>
      <c r="B120" s="62"/>
      <c r="C120" s="62"/>
      <c r="D120" s="62"/>
      <c r="E120" s="62"/>
      <c r="F120" s="62"/>
      <c r="G120" s="62"/>
      <c r="H120" s="62"/>
    </row>
    <row r="121" spans="1:8" s="72" customFormat="1" x14ac:dyDescent="0.2">
      <c r="A121" s="62"/>
      <c r="B121" s="62"/>
      <c r="C121" s="62"/>
      <c r="D121" s="62"/>
      <c r="E121" s="62"/>
      <c r="F121" s="62"/>
      <c r="G121" s="62"/>
      <c r="H121" s="62"/>
    </row>
    <row r="122" spans="1:8" s="72" customFormat="1" x14ac:dyDescent="0.2">
      <c r="A122" s="62"/>
      <c r="B122" s="62"/>
      <c r="C122" s="62"/>
      <c r="D122" s="62"/>
      <c r="E122" s="62"/>
      <c r="F122" s="62"/>
      <c r="G122" s="62"/>
      <c r="H122" s="62"/>
    </row>
    <row r="123" spans="1:8" s="72" customFormat="1" x14ac:dyDescent="0.2">
      <c r="A123" s="62"/>
      <c r="B123" s="62"/>
      <c r="C123" s="62"/>
      <c r="D123" s="62"/>
      <c r="E123" s="62"/>
      <c r="F123" s="62"/>
      <c r="G123" s="62"/>
      <c r="H123" s="62"/>
    </row>
    <row r="124" spans="1:8" s="72" customFormat="1" x14ac:dyDescent="0.2">
      <c r="A124" s="62"/>
      <c r="B124" s="62"/>
      <c r="C124" s="62"/>
      <c r="D124" s="62"/>
      <c r="E124" s="62"/>
      <c r="F124" s="62"/>
      <c r="G124" s="62"/>
      <c r="H124" s="62"/>
    </row>
    <row r="125" spans="1:8" s="72" customFormat="1" x14ac:dyDescent="0.2">
      <c r="A125" s="62"/>
      <c r="B125" s="62"/>
      <c r="C125" s="62"/>
      <c r="D125" s="62"/>
      <c r="E125" s="62"/>
      <c r="F125" s="62"/>
      <c r="G125" s="62"/>
      <c r="H125" s="62"/>
    </row>
    <row r="126" spans="1:8" s="72" customFormat="1" x14ac:dyDescent="0.2">
      <c r="A126" s="62"/>
      <c r="B126" s="62"/>
      <c r="C126" s="62"/>
      <c r="D126" s="62"/>
      <c r="E126" s="62"/>
      <c r="F126" s="62"/>
      <c r="G126" s="62"/>
      <c r="H126" s="62"/>
    </row>
    <row r="127" spans="1:8" s="72" customFormat="1" x14ac:dyDescent="0.2">
      <c r="A127" s="62"/>
      <c r="B127" s="62"/>
      <c r="C127" s="62"/>
      <c r="D127" s="62"/>
      <c r="E127" s="62"/>
      <c r="F127" s="62"/>
      <c r="G127" s="62"/>
      <c r="H127" s="62"/>
    </row>
    <row r="128" spans="1:8" s="72" customFormat="1" x14ac:dyDescent="0.2">
      <c r="A128" s="62"/>
      <c r="B128" s="62"/>
      <c r="C128" s="62"/>
      <c r="D128" s="62"/>
      <c r="E128" s="62"/>
      <c r="F128" s="62"/>
      <c r="G128" s="62"/>
      <c r="H128" s="62"/>
    </row>
    <row r="129" spans="1:8" s="72" customFormat="1" x14ac:dyDescent="0.2">
      <c r="A129" s="62"/>
      <c r="B129" s="62"/>
      <c r="C129" s="62"/>
      <c r="D129" s="62"/>
      <c r="E129" s="62"/>
      <c r="F129" s="62"/>
      <c r="G129" s="62"/>
      <c r="H129" s="62"/>
    </row>
    <row r="130" spans="1:8" s="72" customFormat="1" x14ac:dyDescent="0.2">
      <c r="A130" s="62"/>
      <c r="B130" s="62"/>
      <c r="C130" s="62"/>
      <c r="D130" s="62"/>
      <c r="E130" s="62"/>
      <c r="F130" s="62"/>
      <c r="G130" s="62"/>
      <c r="H130" s="62"/>
    </row>
    <row r="131" spans="1:8" s="72" customFormat="1" x14ac:dyDescent="0.2">
      <c r="A131" s="62"/>
      <c r="B131" s="62"/>
      <c r="C131" s="62"/>
      <c r="D131" s="62"/>
      <c r="E131" s="62"/>
      <c r="F131" s="62"/>
      <c r="G131" s="62"/>
      <c r="H131" s="62"/>
    </row>
    <row r="132" spans="1:8" s="72" customFormat="1" x14ac:dyDescent="0.2">
      <c r="A132" s="62"/>
      <c r="B132" s="62"/>
      <c r="C132" s="62"/>
      <c r="D132" s="62"/>
      <c r="E132" s="62"/>
      <c r="F132" s="62"/>
      <c r="G132" s="62"/>
      <c r="H132" s="62"/>
    </row>
    <row r="133" spans="1:8" s="72" customFormat="1" x14ac:dyDescent="0.2">
      <c r="A133" s="62"/>
      <c r="B133" s="62"/>
      <c r="C133" s="62"/>
      <c r="D133" s="62"/>
      <c r="E133" s="62"/>
      <c r="F133" s="62"/>
      <c r="G133" s="62"/>
      <c r="H133" s="62"/>
    </row>
    <row r="134" spans="1:8" s="72" customFormat="1" x14ac:dyDescent="0.2">
      <c r="A134" s="62"/>
      <c r="B134" s="62"/>
      <c r="C134" s="62"/>
      <c r="D134" s="62"/>
      <c r="E134" s="62"/>
      <c r="F134" s="62"/>
      <c r="G134" s="62"/>
      <c r="H134" s="62"/>
    </row>
    <row r="135" spans="1:8" s="72" customFormat="1" x14ac:dyDescent="0.2">
      <c r="A135" s="62"/>
      <c r="B135" s="62"/>
      <c r="C135" s="62"/>
      <c r="D135" s="62"/>
      <c r="E135" s="62"/>
      <c r="F135" s="62"/>
      <c r="G135" s="62"/>
      <c r="H135" s="62"/>
    </row>
    <row r="136" spans="1:8" s="72" customFormat="1" x14ac:dyDescent="0.2">
      <c r="A136" s="62"/>
      <c r="B136" s="62"/>
      <c r="C136" s="62"/>
      <c r="D136" s="62"/>
      <c r="E136" s="62"/>
      <c r="F136" s="62"/>
      <c r="G136" s="62"/>
      <c r="H136" s="62"/>
    </row>
    <row r="137" spans="1:8" s="72" customFormat="1" x14ac:dyDescent="0.2">
      <c r="A137" s="62"/>
      <c r="B137" s="62"/>
      <c r="C137" s="62"/>
      <c r="D137" s="62"/>
      <c r="E137" s="62"/>
      <c r="F137" s="62"/>
      <c r="G137" s="62"/>
      <c r="H137" s="62"/>
    </row>
    <row r="138" spans="1:8" s="72" customFormat="1" x14ac:dyDescent="0.2">
      <c r="A138" s="62"/>
      <c r="B138" s="62"/>
      <c r="C138" s="62"/>
      <c r="D138" s="62"/>
      <c r="E138" s="62"/>
      <c r="F138" s="62"/>
      <c r="G138" s="62"/>
      <c r="H138" s="62"/>
    </row>
    <row r="139" spans="1:8" s="72" customFormat="1" x14ac:dyDescent="0.2">
      <c r="A139" s="62"/>
      <c r="B139" s="62"/>
      <c r="C139" s="62"/>
      <c r="D139" s="62"/>
      <c r="E139" s="62"/>
      <c r="F139" s="62"/>
      <c r="G139" s="62"/>
      <c r="H139" s="62"/>
    </row>
    <row r="140" spans="1:8" s="72" customFormat="1" x14ac:dyDescent="0.2">
      <c r="A140" s="62"/>
      <c r="B140" s="62"/>
      <c r="C140" s="62"/>
      <c r="D140" s="62"/>
      <c r="E140" s="62"/>
      <c r="F140" s="62"/>
      <c r="G140" s="62"/>
      <c r="H140" s="62"/>
    </row>
    <row r="141" spans="1:8" s="72" customFormat="1" x14ac:dyDescent="0.2">
      <c r="A141" s="62"/>
      <c r="B141" s="62"/>
      <c r="C141" s="62"/>
      <c r="D141" s="62"/>
      <c r="E141" s="62"/>
      <c r="F141" s="62"/>
      <c r="G141" s="62"/>
      <c r="H141" s="62"/>
    </row>
    <row r="142" spans="1:8" s="72" customFormat="1" x14ac:dyDescent="0.2">
      <c r="A142" s="62"/>
      <c r="B142" s="62"/>
      <c r="C142" s="62"/>
      <c r="D142" s="62"/>
      <c r="E142" s="62"/>
      <c r="F142" s="62"/>
      <c r="G142" s="62"/>
      <c r="H142" s="62"/>
    </row>
    <row r="143" spans="1:8" s="72" customFormat="1" x14ac:dyDescent="0.2">
      <c r="A143" s="62"/>
      <c r="B143" s="62"/>
      <c r="C143" s="62"/>
      <c r="D143" s="62"/>
      <c r="E143" s="62"/>
      <c r="F143" s="62"/>
      <c r="G143" s="62"/>
      <c r="H143" s="62"/>
    </row>
    <row r="144" spans="1:8" s="72" customFormat="1" x14ac:dyDescent="0.2">
      <c r="A144" s="62"/>
      <c r="B144" s="62"/>
      <c r="C144" s="62"/>
      <c r="D144" s="62"/>
      <c r="E144" s="62"/>
      <c r="F144" s="62"/>
      <c r="G144" s="62"/>
      <c r="H144" s="62"/>
    </row>
    <row r="145" spans="1:8" s="72" customFormat="1" x14ac:dyDescent="0.2">
      <c r="A145" s="62"/>
      <c r="B145" s="62"/>
      <c r="C145" s="62"/>
      <c r="D145" s="62"/>
      <c r="E145" s="62"/>
      <c r="F145" s="62"/>
      <c r="G145" s="62"/>
      <c r="H145" s="62"/>
    </row>
    <row r="146" spans="1:8" s="72" customFormat="1" x14ac:dyDescent="0.2">
      <c r="A146" s="62"/>
      <c r="B146" s="62"/>
      <c r="C146" s="62"/>
      <c r="D146" s="62"/>
      <c r="E146" s="62"/>
      <c r="F146" s="62"/>
      <c r="G146" s="62"/>
      <c r="H146" s="62"/>
    </row>
    <row r="147" spans="1:8" s="72" customFormat="1" x14ac:dyDescent="0.2">
      <c r="A147" s="62"/>
      <c r="B147" s="62"/>
      <c r="C147" s="62"/>
      <c r="D147" s="62"/>
      <c r="E147" s="62"/>
      <c r="F147" s="62"/>
      <c r="G147" s="62"/>
      <c r="H147" s="62"/>
    </row>
    <row r="148" spans="1:8" s="72" customFormat="1" x14ac:dyDescent="0.2">
      <c r="A148" s="62"/>
      <c r="B148" s="62"/>
      <c r="C148" s="62"/>
      <c r="D148" s="62"/>
      <c r="E148" s="62"/>
      <c r="F148" s="62"/>
      <c r="G148" s="62"/>
      <c r="H148" s="62"/>
    </row>
    <row r="149" spans="1:8" s="72" customFormat="1" x14ac:dyDescent="0.2">
      <c r="A149" s="62"/>
      <c r="B149" s="62"/>
      <c r="C149" s="62"/>
      <c r="D149" s="62"/>
      <c r="E149" s="62"/>
      <c r="F149" s="62"/>
      <c r="G149" s="62"/>
      <c r="H149" s="62"/>
    </row>
    <row r="150" spans="1:8" s="72" customFormat="1" x14ac:dyDescent="0.2">
      <c r="A150" s="62"/>
      <c r="B150" s="62"/>
      <c r="C150" s="62"/>
      <c r="D150" s="62"/>
      <c r="E150" s="62"/>
      <c r="F150" s="62"/>
      <c r="G150" s="62"/>
      <c r="H150" s="62"/>
    </row>
    <row r="151" spans="1:8" s="72" customFormat="1" x14ac:dyDescent="0.2">
      <c r="A151" s="62"/>
      <c r="B151" s="62"/>
      <c r="C151" s="62"/>
      <c r="D151" s="62"/>
      <c r="E151" s="62"/>
      <c r="F151" s="62"/>
      <c r="G151" s="62"/>
      <c r="H151" s="62"/>
    </row>
    <row r="152" spans="1:8" s="72" customFormat="1" x14ac:dyDescent="0.2">
      <c r="A152" s="62"/>
      <c r="B152" s="62"/>
      <c r="C152" s="62"/>
      <c r="D152" s="62"/>
      <c r="E152" s="62"/>
      <c r="F152" s="62"/>
      <c r="G152" s="62"/>
      <c r="H152" s="62"/>
    </row>
    <row r="153" spans="1:8" s="72" customFormat="1" x14ac:dyDescent="0.2">
      <c r="A153" s="62"/>
      <c r="B153" s="62"/>
      <c r="C153" s="62"/>
      <c r="D153" s="62"/>
      <c r="E153" s="62"/>
      <c r="F153" s="62"/>
      <c r="G153" s="62"/>
      <c r="H153" s="62"/>
    </row>
    <row r="154" spans="1:8" s="72" customFormat="1" x14ac:dyDescent="0.2">
      <c r="A154" s="62"/>
      <c r="B154" s="62"/>
      <c r="C154" s="62"/>
      <c r="D154" s="62"/>
      <c r="E154" s="62"/>
      <c r="F154" s="62"/>
      <c r="G154" s="62"/>
      <c r="H154" s="62"/>
    </row>
    <row r="155" spans="1:8" s="72" customFormat="1" x14ac:dyDescent="0.2">
      <c r="A155" s="62"/>
      <c r="B155" s="62"/>
      <c r="C155" s="62"/>
      <c r="D155" s="62"/>
      <c r="E155" s="62"/>
      <c r="F155" s="62"/>
      <c r="G155" s="62"/>
      <c r="H155" s="62"/>
    </row>
    <row r="156" spans="1:8" s="72" customFormat="1" x14ac:dyDescent="0.2">
      <c r="A156" s="62"/>
      <c r="B156" s="62"/>
      <c r="C156" s="62"/>
      <c r="D156" s="62"/>
      <c r="E156" s="62"/>
      <c r="F156" s="62"/>
      <c r="G156" s="62"/>
      <c r="H156" s="62"/>
    </row>
    <row r="157" spans="1:8" s="72" customFormat="1" x14ac:dyDescent="0.2">
      <c r="A157" s="62"/>
      <c r="B157" s="62"/>
      <c r="C157" s="62"/>
      <c r="D157" s="62"/>
      <c r="E157" s="62"/>
      <c r="F157" s="62"/>
      <c r="G157" s="62"/>
      <c r="H157" s="62"/>
    </row>
    <row r="158" spans="1:8" s="72" customFormat="1" x14ac:dyDescent="0.2">
      <c r="A158" s="62"/>
      <c r="B158" s="62"/>
      <c r="C158" s="62"/>
      <c r="D158" s="62"/>
      <c r="E158" s="62"/>
      <c r="F158" s="62"/>
      <c r="G158" s="62"/>
      <c r="H158" s="62"/>
    </row>
    <row r="159" spans="1:8" s="72" customFormat="1" x14ac:dyDescent="0.2">
      <c r="A159" s="62"/>
      <c r="B159" s="62"/>
      <c r="C159" s="62"/>
      <c r="D159" s="62"/>
      <c r="E159" s="62"/>
      <c r="F159" s="62"/>
      <c r="G159" s="62"/>
      <c r="H159" s="62"/>
    </row>
    <row r="160" spans="1:8" s="72" customFormat="1" x14ac:dyDescent="0.2">
      <c r="A160" s="62"/>
      <c r="B160" s="62"/>
      <c r="C160" s="62"/>
      <c r="D160" s="62"/>
      <c r="E160" s="62"/>
      <c r="F160" s="62"/>
      <c r="G160" s="62"/>
      <c r="H160" s="62"/>
    </row>
    <row r="161" spans="1:8" s="72" customFormat="1" x14ac:dyDescent="0.2">
      <c r="A161" s="62"/>
      <c r="B161" s="62"/>
      <c r="C161" s="62"/>
      <c r="D161" s="62"/>
      <c r="E161" s="62"/>
      <c r="F161" s="62"/>
      <c r="G161" s="62"/>
      <c r="H161" s="62"/>
    </row>
    <row r="162" spans="1:8" s="72" customFormat="1" x14ac:dyDescent="0.2">
      <c r="A162" s="62"/>
      <c r="B162" s="62"/>
      <c r="C162" s="62"/>
      <c r="D162" s="62"/>
      <c r="E162" s="62"/>
      <c r="F162" s="62"/>
      <c r="G162" s="62"/>
      <c r="H162" s="62"/>
    </row>
    <row r="163" spans="1:8" s="72" customFormat="1" x14ac:dyDescent="0.2">
      <c r="A163" s="62"/>
      <c r="B163" s="62"/>
      <c r="C163" s="62"/>
      <c r="D163" s="62"/>
      <c r="E163" s="62"/>
      <c r="F163" s="62"/>
      <c r="G163" s="62"/>
      <c r="H163" s="62"/>
    </row>
    <row r="164" spans="1:8" s="72" customFormat="1" x14ac:dyDescent="0.2">
      <c r="A164" s="62"/>
      <c r="B164" s="62"/>
      <c r="C164" s="62"/>
      <c r="D164" s="62"/>
      <c r="E164" s="62"/>
      <c r="F164" s="62"/>
      <c r="G164" s="62"/>
      <c r="H164" s="62"/>
    </row>
    <row r="165" spans="1:8" s="72" customFormat="1" x14ac:dyDescent="0.2">
      <c r="A165" s="62"/>
      <c r="B165" s="62"/>
      <c r="C165" s="62"/>
      <c r="D165" s="62"/>
      <c r="E165" s="62"/>
      <c r="F165" s="62"/>
      <c r="G165" s="62"/>
      <c r="H165" s="62"/>
    </row>
    <row r="166" spans="1:8" s="72" customFormat="1" x14ac:dyDescent="0.2">
      <c r="A166" s="62"/>
      <c r="B166" s="62"/>
      <c r="C166" s="62"/>
      <c r="D166" s="62"/>
      <c r="E166" s="62"/>
      <c r="F166" s="62"/>
      <c r="G166" s="62"/>
      <c r="H166" s="62"/>
    </row>
    <row r="167" spans="1:8" s="72" customFormat="1" x14ac:dyDescent="0.2">
      <c r="A167" s="62"/>
      <c r="B167" s="62"/>
      <c r="C167" s="62"/>
      <c r="D167" s="62"/>
      <c r="E167" s="62"/>
      <c r="F167" s="62"/>
      <c r="G167" s="62"/>
      <c r="H167" s="62"/>
    </row>
    <row r="168" spans="1:8" s="72" customFormat="1" x14ac:dyDescent="0.2">
      <c r="A168" s="62"/>
      <c r="B168" s="62"/>
      <c r="C168" s="62"/>
      <c r="D168" s="62"/>
      <c r="E168" s="62"/>
      <c r="F168" s="62"/>
      <c r="G168" s="62"/>
      <c r="H168" s="62"/>
    </row>
    <row r="169" spans="1:8" s="72" customFormat="1" x14ac:dyDescent="0.2">
      <c r="A169" s="62"/>
      <c r="B169" s="62"/>
      <c r="C169" s="62"/>
      <c r="D169" s="62"/>
      <c r="E169" s="62"/>
      <c r="F169" s="62"/>
      <c r="G169" s="62"/>
      <c r="H169" s="62"/>
    </row>
    <row r="170" spans="1:8" s="72" customFormat="1" x14ac:dyDescent="0.2">
      <c r="A170" s="62"/>
      <c r="B170" s="62"/>
      <c r="C170" s="62"/>
      <c r="D170" s="62"/>
      <c r="E170" s="62"/>
      <c r="F170" s="62"/>
      <c r="G170" s="62"/>
      <c r="H170" s="62"/>
    </row>
    <row r="171" spans="1:8" s="72" customFormat="1" x14ac:dyDescent="0.2">
      <c r="A171" s="62"/>
      <c r="B171" s="62"/>
      <c r="C171" s="62"/>
      <c r="D171" s="62"/>
      <c r="E171" s="62"/>
      <c r="F171" s="62"/>
      <c r="G171" s="62"/>
      <c r="H171" s="62"/>
    </row>
    <row r="172" spans="1:8" s="72" customFormat="1" x14ac:dyDescent="0.2">
      <c r="A172" s="62"/>
      <c r="B172" s="62"/>
      <c r="C172" s="62"/>
      <c r="D172" s="62"/>
      <c r="E172" s="62"/>
      <c r="F172" s="62"/>
      <c r="G172" s="62"/>
      <c r="H172" s="62"/>
    </row>
    <row r="173" spans="1:8" s="72" customFormat="1" x14ac:dyDescent="0.2">
      <c r="A173" s="62"/>
      <c r="B173" s="62"/>
      <c r="C173" s="62"/>
      <c r="D173" s="62"/>
      <c r="E173" s="62"/>
      <c r="F173" s="62"/>
      <c r="G173" s="62"/>
      <c r="H173" s="62"/>
    </row>
    <row r="174" spans="1:8" s="72" customFormat="1" x14ac:dyDescent="0.2">
      <c r="A174" s="62"/>
      <c r="B174" s="62"/>
      <c r="C174" s="62"/>
      <c r="D174" s="62"/>
      <c r="E174" s="62"/>
      <c r="F174" s="62"/>
      <c r="G174" s="62"/>
      <c r="H174" s="62"/>
    </row>
    <row r="175" spans="1:8" s="72" customFormat="1" x14ac:dyDescent="0.2">
      <c r="A175" s="62"/>
      <c r="B175" s="62"/>
      <c r="C175" s="62"/>
      <c r="D175" s="62"/>
      <c r="E175" s="62"/>
      <c r="F175" s="62"/>
      <c r="G175" s="62"/>
      <c r="H175" s="62"/>
    </row>
    <row r="176" spans="1:8" s="72" customFormat="1" x14ac:dyDescent="0.2">
      <c r="A176" s="62"/>
      <c r="B176" s="62"/>
      <c r="C176" s="62"/>
      <c r="D176" s="62"/>
      <c r="E176" s="62"/>
      <c r="F176" s="62"/>
      <c r="G176" s="62"/>
      <c r="H176" s="62"/>
    </row>
    <row r="177" spans="1:8" s="72" customFormat="1" x14ac:dyDescent="0.2">
      <c r="A177" s="62"/>
      <c r="B177" s="62"/>
      <c r="C177" s="62"/>
      <c r="D177" s="62"/>
      <c r="E177" s="62"/>
      <c r="F177" s="62"/>
      <c r="G177" s="62"/>
      <c r="H177" s="62"/>
    </row>
    <row r="178" spans="1:8" s="72" customFormat="1" x14ac:dyDescent="0.2">
      <c r="A178" s="62"/>
      <c r="B178" s="62"/>
      <c r="C178" s="62"/>
      <c r="D178" s="62"/>
      <c r="E178" s="62"/>
      <c r="F178" s="62"/>
      <c r="G178" s="62"/>
      <c r="H178" s="62"/>
    </row>
    <row r="179" spans="1:8" s="72" customFormat="1" x14ac:dyDescent="0.2">
      <c r="A179" s="62"/>
      <c r="B179" s="62"/>
      <c r="C179" s="62"/>
      <c r="D179" s="62"/>
      <c r="E179" s="62"/>
      <c r="F179" s="62"/>
      <c r="G179" s="62"/>
      <c r="H179" s="62"/>
    </row>
    <row r="180" spans="1:8" s="72" customFormat="1" x14ac:dyDescent="0.2">
      <c r="A180" s="62"/>
      <c r="B180" s="62"/>
      <c r="C180" s="62"/>
      <c r="D180" s="62"/>
      <c r="E180" s="62"/>
      <c r="F180" s="62"/>
      <c r="G180" s="62"/>
      <c r="H180" s="62"/>
    </row>
    <row r="181" spans="1:8" s="72" customFormat="1" x14ac:dyDescent="0.2">
      <c r="A181" s="62"/>
      <c r="B181" s="62"/>
      <c r="C181" s="62"/>
      <c r="D181" s="62"/>
      <c r="E181" s="62"/>
      <c r="F181" s="62"/>
      <c r="G181" s="62"/>
      <c r="H181" s="62"/>
    </row>
    <row r="182" spans="1:8" s="72" customFormat="1" x14ac:dyDescent="0.2">
      <c r="A182" s="62"/>
      <c r="B182" s="62"/>
      <c r="C182" s="62"/>
      <c r="D182" s="62"/>
      <c r="E182" s="62"/>
      <c r="F182" s="62"/>
      <c r="G182" s="62"/>
      <c r="H182" s="62"/>
    </row>
    <row r="183" spans="1:8" s="72" customFormat="1" x14ac:dyDescent="0.2">
      <c r="A183" s="62"/>
      <c r="B183" s="62"/>
      <c r="C183" s="62"/>
      <c r="D183" s="62"/>
      <c r="E183" s="62"/>
      <c r="F183" s="62"/>
      <c r="G183" s="62"/>
      <c r="H183" s="62"/>
    </row>
    <row r="184" spans="1:8" s="72" customFormat="1" x14ac:dyDescent="0.2">
      <c r="A184" s="62"/>
      <c r="B184" s="62"/>
      <c r="C184" s="62"/>
      <c r="D184" s="62"/>
      <c r="E184" s="62"/>
      <c r="F184" s="62"/>
      <c r="G184" s="62"/>
      <c r="H184" s="62"/>
    </row>
    <row r="185" spans="1:8" s="72" customFormat="1" x14ac:dyDescent="0.2">
      <c r="A185" s="62"/>
      <c r="B185" s="62"/>
      <c r="C185" s="62"/>
      <c r="D185" s="62"/>
      <c r="E185" s="62"/>
      <c r="F185" s="62"/>
      <c r="G185" s="62"/>
      <c r="H185" s="62"/>
    </row>
    <row r="186" spans="1:8" s="72" customFormat="1" x14ac:dyDescent="0.2">
      <c r="A186" s="62"/>
      <c r="B186" s="62"/>
      <c r="C186" s="62"/>
      <c r="D186" s="62"/>
      <c r="E186" s="62"/>
      <c r="F186" s="62"/>
      <c r="G186" s="62"/>
      <c r="H186" s="62"/>
    </row>
    <row r="187" spans="1:8" s="72" customFormat="1" x14ac:dyDescent="0.2">
      <c r="A187" s="62"/>
      <c r="B187" s="62"/>
      <c r="C187" s="62"/>
      <c r="D187" s="62"/>
      <c r="E187" s="62"/>
      <c r="F187" s="62"/>
      <c r="G187" s="62"/>
      <c r="H187" s="62"/>
    </row>
    <row r="188" spans="1:8" s="72" customFormat="1" x14ac:dyDescent="0.2">
      <c r="A188" s="62"/>
      <c r="B188" s="62"/>
      <c r="C188" s="62"/>
      <c r="D188" s="62"/>
      <c r="E188" s="62"/>
      <c r="F188" s="62"/>
      <c r="G188" s="62"/>
      <c r="H188" s="62"/>
    </row>
    <row r="189" spans="1:8" s="72" customFormat="1" x14ac:dyDescent="0.2">
      <c r="A189" s="62"/>
      <c r="B189" s="62"/>
      <c r="C189" s="62"/>
      <c r="D189" s="62"/>
      <c r="E189" s="62"/>
      <c r="F189" s="62"/>
      <c r="G189" s="62"/>
      <c r="H189" s="62"/>
    </row>
  </sheetData>
  <sheetProtection selectLockedCells="1"/>
  <mergeCells count="38">
    <mergeCell ref="A37:H37"/>
    <mergeCell ref="B35:C35"/>
    <mergeCell ref="B36:C36"/>
    <mergeCell ref="A44:H44"/>
    <mergeCell ref="A46:B46"/>
    <mergeCell ref="A38:H38"/>
    <mergeCell ref="A39:B42"/>
    <mergeCell ref="C39:C40"/>
    <mergeCell ref="D39:E40"/>
    <mergeCell ref="G39:H39"/>
    <mergeCell ref="G42:H42"/>
    <mergeCell ref="G40:H40"/>
    <mergeCell ref="C41:C42"/>
    <mergeCell ref="D41:E42"/>
    <mergeCell ref="G41:H41"/>
    <mergeCell ref="B26:G26"/>
    <mergeCell ref="A1:H1"/>
    <mergeCell ref="A2:H2"/>
    <mergeCell ref="A8:H8"/>
    <mergeCell ref="B4:C4"/>
    <mergeCell ref="E4:H4"/>
    <mergeCell ref="B6:C6"/>
    <mergeCell ref="E6:H6"/>
    <mergeCell ref="B12:C12"/>
    <mergeCell ref="A23:H23"/>
    <mergeCell ref="B24:G24"/>
    <mergeCell ref="A25:H25"/>
    <mergeCell ref="B16:G16"/>
    <mergeCell ref="B17:G17"/>
    <mergeCell ref="B20:G20"/>
    <mergeCell ref="B21:G21"/>
    <mergeCell ref="B29:G29"/>
    <mergeCell ref="D35:E36"/>
    <mergeCell ref="A30:H30"/>
    <mergeCell ref="A31:G31"/>
    <mergeCell ref="B33:G33"/>
    <mergeCell ref="B32:G32"/>
    <mergeCell ref="F35:G36"/>
  </mergeCells>
  <printOptions horizontalCentered="1"/>
  <pageMargins left="0.19685039370078741" right="0" top="0.39370078740157483" bottom="0.19685039370078741" header="0.51181102362204722" footer="0.51181102362204722"/>
  <pageSetup paperSize="9" scale="90"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228" r:id="rId4" name="Check Box 132">
              <controlPr defaultSize="0" autoFill="0" autoLine="0" autoPict="0">
                <anchor moveWithCells="1">
                  <from>
                    <xdr:col>0</xdr:col>
                    <xdr:colOff>676275</xdr:colOff>
                    <xdr:row>23</xdr:row>
                    <xdr:rowOff>9525</xdr:rowOff>
                  </from>
                  <to>
                    <xdr:col>0</xdr:col>
                    <xdr:colOff>866775</xdr:colOff>
                    <xdr:row>23</xdr:row>
                    <xdr:rowOff>200025</xdr:rowOff>
                  </to>
                </anchor>
              </controlPr>
            </control>
          </mc:Choice>
        </mc:AlternateContent>
        <mc:AlternateContent xmlns:mc="http://schemas.openxmlformats.org/markup-compatibility/2006">
          <mc:Choice Requires="x14">
            <control shapeId="4231" r:id="rId5" name="Check Box 135">
              <controlPr defaultSize="0" autoFill="0" autoLine="0" autoPict="0">
                <anchor moveWithCells="1">
                  <from>
                    <xdr:col>5</xdr:col>
                    <xdr:colOff>552450</xdr:colOff>
                    <xdr:row>24</xdr:row>
                    <xdr:rowOff>0</xdr:rowOff>
                  </from>
                  <to>
                    <xdr:col>5</xdr:col>
                    <xdr:colOff>742950</xdr:colOff>
                    <xdr:row>24</xdr:row>
                    <xdr:rowOff>190500</xdr:rowOff>
                  </to>
                </anchor>
              </controlPr>
            </control>
          </mc:Choice>
        </mc:AlternateContent>
        <mc:AlternateContent xmlns:mc="http://schemas.openxmlformats.org/markup-compatibility/2006">
          <mc:Choice Requires="x14">
            <control shapeId="4232" r:id="rId6" name="Check Box 136">
              <controlPr defaultSize="0" autoFill="0" autoLine="0" autoPict="0">
                <anchor moveWithCells="1">
                  <from>
                    <xdr:col>0</xdr:col>
                    <xdr:colOff>676275</xdr:colOff>
                    <xdr:row>25</xdr:row>
                    <xdr:rowOff>9525</xdr:rowOff>
                  </from>
                  <to>
                    <xdr:col>0</xdr:col>
                    <xdr:colOff>866775</xdr:colOff>
                    <xdr:row>25</xdr:row>
                    <xdr:rowOff>200025</xdr:rowOff>
                  </to>
                </anchor>
              </controlPr>
            </control>
          </mc:Choice>
        </mc:AlternateContent>
        <mc:AlternateContent xmlns:mc="http://schemas.openxmlformats.org/markup-compatibility/2006">
          <mc:Choice Requires="x14">
            <control shapeId="4233" r:id="rId7" name="Check Box 137">
              <controlPr defaultSize="0" autoFill="0" autoLine="0" autoPict="0">
                <anchor moveWithCells="1">
                  <from>
                    <xdr:col>0</xdr:col>
                    <xdr:colOff>676275</xdr:colOff>
                    <xdr:row>15</xdr:row>
                    <xdr:rowOff>9525</xdr:rowOff>
                  </from>
                  <to>
                    <xdr:col>0</xdr:col>
                    <xdr:colOff>866775</xdr:colOff>
                    <xdr:row>15</xdr:row>
                    <xdr:rowOff>200025</xdr:rowOff>
                  </to>
                </anchor>
              </controlPr>
            </control>
          </mc:Choice>
        </mc:AlternateContent>
        <mc:AlternateContent xmlns:mc="http://schemas.openxmlformats.org/markup-compatibility/2006">
          <mc:Choice Requires="x14">
            <control shapeId="4234" r:id="rId8" name="Check Box 138">
              <controlPr defaultSize="0" autoFill="0" autoLine="0" autoPict="0">
                <anchor moveWithCells="1">
                  <from>
                    <xdr:col>2</xdr:col>
                    <xdr:colOff>847725</xdr:colOff>
                    <xdr:row>13</xdr:row>
                    <xdr:rowOff>9525</xdr:rowOff>
                  </from>
                  <to>
                    <xdr:col>2</xdr:col>
                    <xdr:colOff>1038225</xdr:colOff>
                    <xdr:row>14</xdr:row>
                    <xdr:rowOff>0</xdr:rowOff>
                  </to>
                </anchor>
              </controlPr>
            </control>
          </mc:Choice>
        </mc:AlternateContent>
        <mc:AlternateContent xmlns:mc="http://schemas.openxmlformats.org/markup-compatibility/2006">
          <mc:Choice Requires="x14">
            <control shapeId="4235" r:id="rId9" name="Check Box 139">
              <controlPr defaultSize="0" autoFill="0" autoLine="0" autoPict="0">
                <anchor moveWithCells="1">
                  <from>
                    <xdr:col>1</xdr:col>
                    <xdr:colOff>257175</xdr:colOff>
                    <xdr:row>13</xdr:row>
                    <xdr:rowOff>19050</xdr:rowOff>
                  </from>
                  <to>
                    <xdr:col>2</xdr:col>
                    <xdr:colOff>0</xdr:colOff>
                    <xdr:row>14</xdr:row>
                    <xdr:rowOff>9525</xdr:rowOff>
                  </to>
                </anchor>
              </controlPr>
            </control>
          </mc:Choice>
        </mc:AlternateContent>
        <mc:AlternateContent xmlns:mc="http://schemas.openxmlformats.org/markup-compatibility/2006">
          <mc:Choice Requires="x14">
            <control shapeId="4236" r:id="rId10" name="Check Box 140">
              <controlPr defaultSize="0" autoFill="0" autoLine="0" autoPict="0">
                <anchor moveWithCells="1">
                  <from>
                    <xdr:col>4</xdr:col>
                    <xdr:colOff>180975</xdr:colOff>
                    <xdr:row>13</xdr:row>
                    <xdr:rowOff>9525</xdr:rowOff>
                  </from>
                  <to>
                    <xdr:col>4</xdr:col>
                    <xdr:colOff>371475</xdr:colOff>
                    <xdr:row>14</xdr:row>
                    <xdr:rowOff>0</xdr:rowOff>
                  </to>
                </anchor>
              </controlPr>
            </control>
          </mc:Choice>
        </mc:AlternateContent>
        <mc:AlternateContent xmlns:mc="http://schemas.openxmlformats.org/markup-compatibility/2006">
          <mc:Choice Requires="x14">
            <control shapeId="4237" r:id="rId11" name="Check Box 141">
              <controlPr defaultSize="0" autoFill="0" autoLine="0" autoPict="0">
                <anchor moveWithCells="1">
                  <from>
                    <xdr:col>0</xdr:col>
                    <xdr:colOff>676275</xdr:colOff>
                    <xdr:row>16</xdr:row>
                    <xdr:rowOff>9525</xdr:rowOff>
                  </from>
                  <to>
                    <xdr:col>0</xdr:col>
                    <xdr:colOff>866775</xdr:colOff>
                    <xdr:row>16</xdr:row>
                    <xdr:rowOff>200025</xdr:rowOff>
                  </to>
                </anchor>
              </controlPr>
            </control>
          </mc:Choice>
        </mc:AlternateContent>
        <mc:AlternateContent xmlns:mc="http://schemas.openxmlformats.org/markup-compatibility/2006">
          <mc:Choice Requires="x14">
            <control shapeId="4239" r:id="rId12" name="Check Box 143">
              <controlPr defaultSize="0" autoFill="0" autoLine="0" autoPict="0">
                <anchor moveWithCells="1">
                  <from>
                    <xdr:col>0</xdr:col>
                    <xdr:colOff>676275</xdr:colOff>
                    <xdr:row>19</xdr:row>
                    <xdr:rowOff>9525</xdr:rowOff>
                  </from>
                  <to>
                    <xdr:col>0</xdr:col>
                    <xdr:colOff>866775</xdr:colOff>
                    <xdr:row>19</xdr:row>
                    <xdr:rowOff>200025</xdr:rowOff>
                  </to>
                </anchor>
              </controlPr>
            </control>
          </mc:Choice>
        </mc:AlternateContent>
        <mc:AlternateContent xmlns:mc="http://schemas.openxmlformats.org/markup-compatibility/2006">
          <mc:Choice Requires="x14">
            <control shapeId="4240" r:id="rId13" name="Check Box 144">
              <controlPr defaultSize="0" autoFill="0" autoLine="0" autoPict="0">
                <anchor moveWithCells="1">
                  <from>
                    <xdr:col>0</xdr:col>
                    <xdr:colOff>676275</xdr:colOff>
                    <xdr:row>20</xdr:row>
                    <xdr:rowOff>9525</xdr:rowOff>
                  </from>
                  <to>
                    <xdr:col>0</xdr:col>
                    <xdr:colOff>866775</xdr:colOff>
                    <xdr:row>20</xdr:row>
                    <xdr:rowOff>200025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dimension ref="A1"/>
  <sheetViews>
    <sheetView workbookViewId="0">
      <selection activeCell="J9" sqref="J9"/>
    </sheetView>
  </sheetViews>
  <sheetFormatPr baseColWidth="10" defaultRowHeight="15" x14ac:dyDescent="0.25"/>
  <cols>
    <col min="7" max="7" width="14.7109375" customWidth="1"/>
  </cols>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CB7D1-E328-47D0-A54B-2B576158FD4D}">
  <sheetPr codeName="Feuil5"/>
  <dimension ref="A1"/>
  <sheetViews>
    <sheetView workbookViewId="0">
      <selection activeCell="J15" sqref="J15"/>
    </sheetView>
  </sheetViews>
  <sheetFormatPr baseColWidth="10" defaultRowHeight="15" x14ac:dyDescent="0.25"/>
  <sheetData/>
  <sheetProtection sheet="1" objects="1" scenarios="1" selectLockedCells="1"/>
  <pageMargins left="0" right="0" top="0.35433070866141736" bottom="0.35433070866141736" header="0.31496062992125984" footer="0.31496062992125984"/>
  <pageSetup paperSize="9" fitToHeight="0"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6">
    <tabColor rgb="FF92D050"/>
    <pageSetUpPr fitToPage="1"/>
  </sheetPr>
  <dimension ref="B1:S360"/>
  <sheetViews>
    <sheetView showGridLines="0" showZeros="0" zoomScale="90" zoomScaleNormal="90" zoomScaleSheetLayoutView="110" workbookViewId="0">
      <selection activeCell="G42" sqref="G42:I43"/>
    </sheetView>
  </sheetViews>
  <sheetFormatPr baseColWidth="10" defaultRowHeight="15" x14ac:dyDescent="0.25"/>
  <cols>
    <col min="1" max="1" width="3.42578125" style="255" customWidth="1"/>
    <col min="2" max="2" width="13.7109375" style="255" customWidth="1"/>
    <col min="3" max="3" width="16.140625" style="255" customWidth="1"/>
    <col min="4" max="4" width="11.42578125" style="255"/>
    <col min="5" max="5" width="14.5703125" style="255" customWidth="1"/>
    <col min="6" max="6" width="19" style="255" customWidth="1"/>
    <col min="7" max="7" width="11.42578125" style="255"/>
    <col min="8" max="8" width="12.140625" style="255" customWidth="1"/>
    <col min="9" max="9" width="15.7109375" style="255" customWidth="1"/>
    <col min="10" max="11" width="11.42578125" style="255" hidden="1" customWidth="1"/>
    <col min="12" max="12" width="3" style="255" customWidth="1"/>
    <col min="13" max="13" width="22.7109375" style="255" customWidth="1"/>
    <col min="14" max="14" width="0.85546875" style="255" hidden="1" customWidth="1"/>
    <col min="15" max="15" width="29.28515625" style="255" customWidth="1"/>
    <col min="16" max="16" width="25.7109375" style="255" customWidth="1"/>
    <col min="17" max="18" width="11.42578125" style="255"/>
    <col min="19" max="19" width="0" style="255" hidden="1" customWidth="1"/>
    <col min="20" max="16384" width="11.42578125" style="255"/>
  </cols>
  <sheetData>
    <row r="1" spans="2:19" ht="27.75" x14ac:dyDescent="0.25">
      <c r="B1" s="523" t="s">
        <v>345</v>
      </c>
      <c r="C1" s="523"/>
      <c r="D1" s="523"/>
      <c r="E1" s="523"/>
      <c r="F1" s="523"/>
      <c r="G1" s="523"/>
      <c r="H1" s="523"/>
      <c r="I1" s="523"/>
      <c r="J1" s="257"/>
      <c r="K1" s="257"/>
    </row>
    <row r="2" spans="2:19" ht="22.5" customHeight="1" x14ac:dyDescent="0.25">
      <c r="B2" s="331"/>
      <c r="C2" s="331"/>
      <c r="D2" s="523" t="s">
        <v>346</v>
      </c>
      <c r="E2" s="523"/>
      <c r="F2" s="523"/>
      <c r="G2" s="523"/>
      <c r="H2" s="331"/>
      <c r="I2" s="331"/>
      <c r="J2" s="257"/>
      <c r="K2" s="257"/>
    </row>
    <row r="3" spans="2:19" ht="21" thickBot="1" x14ac:dyDescent="0.3">
      <c r="B3" s="334"/>
      <c r="C3" s="524" t="s">
        <v>350</v>
      </c>
      <c r="D3" s="524"/>
      <c r="E3" s="524"/>
      <c r="F3" s="524"/>
      <c r="G3" s="524"/>
      <c r="H3" s="327"/>
      <c r="I3" s="268" t="s">
        <v>297</v>
      </c>
      <c r="J3" s="257"/>
      <c r="K3" s="257"/>
      <c r="M3" s="273"/>
      <c r="O3" s="274"/>
    </row>
    <row r="4" spans="2:19" ht="18.75" customHeight="1" x14ac:dyDescent="0.25">
      <c r="B4" s="334"/>
      <c r="C4" s="328" t="s">
        <v>285</v>
      </c>
      <c r="D4" s="329">
        <f>IF(O3&lt;&gt;"",$O$3,Menu!B4)</f>
        <v>0</v>
      </c>
      <c r="E4" s="330" t="str">
        <f>IF(D4="","",Menu!D4)</f>
        <v/>
      </c>
      <c r="F4" s="334"/>
      <c r="G4" s="334"/>
      <c r="H4" s="331"/>
      <c r="I4" s="267">
        <f>Menu!B7</f>
        <v>2026</v>
      </c>
      <c r="J4" s="257"/>
      <c r="K4" s="257"/>
      <c r="M4" s="282" t="s">
        <v>335</v>
      </c>
      <c r="N4" s="289"/>
      <c r="O4" s="283"/>
      <c r="S4" s="257" t="s">
        <v>134</v>
      </c>
    </row>
    <row r="5" spans="2:19" ht="20.25" customHeight="1" x14ac:dyDescent="0.35">
      <c r="B5" s="334"/>
      <c r="C5" s="332" t="s">
        <v>286</v>
      </c>
      <c r="D5" s="525">
        <f>IFERROR(VLOOKUP(D4,Clubs!A2:C70,3),0)</f>
        <v>0</v>
      </c>
      <c r="E5" s="525"/>
      <c r="F5" s="525"/>
      <c r="G5" s="335"/>
      <c r="H5" s="333"/>
      <c r="I5" s="333"/>
      <c r="J5" s="257"/>
      <c r="K5" s="257"/>
      <c r="M5" s="286" t="s">
        <v>336</v>
      </c>
      <c r="N5" s="290"/>
      <c r="O5" s="288"/>
      <c r="S5" s="278" t="s">
        <v>153</v>
      </c>
    </row>
    <row r="6" spans="2:19" ht="18" customHeight="1" thickBot="1" x14ac:dyDescent="0.3">
      <c r="J6" s="257"/>
      <c r="K6" s="257"/>
      <c r="M6" s="286" t="s">
        <v>351</v>
      </c>
      <c r="N6" s="290"/>
      <c r="O6" s="288"/>
      <c r="S6" s="257" t="s">
        <v>319</v>
      </c>
    </row>
    <row r="7" spans="2:19" ht="18" customHeight="1" x14ac:dyDescent="0.25">
      <c r="B7" s="530">
        <f>O4</f>
        <v>0</v>
      </c>
      <c r="C7" s="531"/>
      <c r="D7" s="531"/>
      <c r="E7" s="531"/>
      <c r="F7" s="531"/>
      <c r="G7" s="531"/>
      <c r="H7" s="531"/>
      <c r="I7" s="532"/>
      <c r="J7" s="257"/>
      <c r="K7" s="257"/>
      <c r="M7" s="286" t="s">
        <v>288</v>
      </c>
      <c r="N7" s="290"/>
      <c r="O7" s="288"/>
      <c r="S7" s="257" t="s">
        <v>281</v>
      </c>
    </row>
    <row r="8" spans="2:19" ht="15" customHeight="1" x14ac:dyDescent="0.25">
      <c r="B8" s="317" t="str">
        <f>"Civilité : "</f>
        <v xml:space="preserve">Civilité : </v>
      </c>
      <c r="C8" s="526">
        <f>O5</f>
        <v>0</v>
      </c>
      <c r="D8" s="527"/>
      <c r="E8" s="318" t="str">
        <f>"Nationalité :"</f>
        <v>Nationalité :</v>
      </c>
      <c r="F8" s="528">
        <f>O6</f>
        <v>0</v>
      </c>
      <c r="G8" s="529"/>
      <c r="H8" s="529"/>
      <c r="I8" s="319"/>
      <c r="J8" s="257"/>
      <c r="K8" s="257" t="str">
        <f>LEFT(O14,2)</f>
        <v/>
      </c>
      <c r="M8" s="286" t="s">
        <v>332</v>
      </c>
      <c r="N8" s="287">
        <v>2</v>
      </c>
      <c r="O8" s="288"/>
      <c r="P8"/>
    </row>
    <row r="9" spans="2:19" ht="15" customHeight="1" x14ac:dyDescent="0.25">
      <c r="B9" s="519" t="str">
        <f>IF(O8="","  Nom de Naissance :  ","  Nom de Naissance :   "&amp;UPPER(O8))</f>
        <v xml:space="preserve">  Nom de Naissance :  </v>
      </c>
      <c r="C9" s="520"/>
      <c r="D9" s="520"/>
      <c r="E9" s="520"/>
      <c r="F9" s="520" t="str">
        <f>IF(O9="","  Nom d'usage :  ","  Nom d'usage :   "&amp;UPPER(O9))</f>
        <v xml:space="preserve">  Nom d'usage :  </v>
      </c>
      <c r="G9" s="520"/>
      <c r="H9" s="520"/>
      <c r="I9" s="521"/>
      <c r="J9" s="257"/>
      <c r="K9" s="257" t="str">
        <f>RIGHT(O14,3)</f>
        <v/>
      </c>
      <c r="M9" s="263" t="s">
        <v>331</v>
      </c>
      <c r="N9" s="275">
        <v>3</v>
      </c>
      <c r="O9" s="269"/>
      <c r="S9" s="257" t="s">
        <v>324</v>
      </c>
    </row>
    <row r="10" spans="2:19" ht="15" customHeight="1" x14ac:dyDescent="0.25">
      <c r="B10" s="519" t="str">
        <f>IF(O10="","  Prénom de Naissance :  ","  Prénom de Naissance :   "&amp;UPPER(O10))</f>
        <v xml:space="preserve">  Prénom de Naissance :  </v>
      </c>
      <c r="C10" s="520"/>
      <c r="D10" s="520"/>
      <c r="E10" s="520"/>
      <c r="F10" s="520" t="str">
        <f>IF(O11="","  Prénom d'usage :  ","  Prénom d'usage :   "&amp;UPPER(O11))</f>
        <v xml:space="preserve">  Prénom d'usage :  </v>
      </c>
      <c r="G10" s="520"/>
      <c r="H10" s="520"/>
      <c r="I10" s="521"/>
      <c r="J10" s="257"/>
      <c r="K10" s="257" t="str">
        <f>LEFT(O20,3)</f>
        <v/>
      </c>
      <c r="M10" s="263" t="s">
        <v>330</v>
      </c>
      <c r="N10" s="275">
        <v>4</v>
      </c>
      <c r="O10" s="269"/>
      <c r="S10" s="257" t="s">
        <v>322</v>
      </c>
    </row>
    <row r="11" spans="2:19" ht="15" customHeight="1" x14ac:dyDescent="0.25">
      <c r="B11" s="519" t="str">
        <f>IF(O12="","  Date de Naissance :  ","  Date de Naissance :   "&amp;UPPER(O12))</f>
        <v xml:space="preserve">  Date de Naissance :  </v>
      </c>
      <c r="C11" s="520"/>
      <c r="D11" s="520"/>
      <c r="E11" s="522" t="str">
        <f>IF(O13="","Lieu de Naissance :","Lieu de Naissance :  "&amp;UPPER(O13))</f>
        <v>Lieu de Naissance :</v>
      </c>
      <c r="F11" s="522"/>
      <c r="G11" s="522"/>
      <c r="H11" s="522"/>
      <c r="I11" s="320" t="str">
        <f>IF(O14="0","N° INSEE : ","N° INSEE :  "&amp;K8&amp;" "&amp;K9)</f>
        <v xml:space="preserve">N° INSEE :   </v>
      </c>
      <c r="J11" s="257"/>
      <c r="K11" s="257" t="str">
        <f>RIGHT(O20,5)</f>
        <v/>
      </c>
      <c r="M11" s="263" t="s">
        <v>329</v>
      </c>
      <c r="N11" s="275">
        <v>5</v>
      </c>
      <c r="O11" s="269"/>
      <c r="S11" s="257" t="s">
        <v>320</v>
      </c>
    </row>
    <row r="12" spans="2:19" ht="15" customHeight="1" x14ac:dyDescent="0.25">
      <c r="B12" s="514" t="str">
        <f>IF(O15=0,"Adresse : ","Adresse :  "&amp;O15)</f>
        <v xml:space="preserve">Adresse : </v>
      </c>
      <c r="C12" s="515"/>
      <c r="D12" s="515"/>
      <c r="E12" s="515"/>
      <c r="F12" s="515"/>
      <c r="G12" s="515"/>
      <c r="H12" s="515"/>
      <c r="I12" s="516"/>
      <c r="J12" s="257"/>
      <c r="K12" s="255" t="str">
        <f>MID(O19,1,2)</f>
        <v/>
      </c>
      <c r="M12" s="263" t="s">
        <v>328</v>
      </c>
      <c r="N12" s="275">
        <v>6</v>
      </c>
      <c r="O12" s="271"/>
      <c r="S12" s="257" t="s">
        <v>316</v>
      </c>
    </row>
    <row r="13" spans="2:19" ht="15" customHeight="1" x14ac:dyDescent="0.25">
      <c r="B13" s="514" t="str">
        <f>IF(O16="0","Code Postal : ","Code Postal :  "&amp;O16)</f>
        <v xml:space="preserve">Code Postal :  </v>
      </c>
      <c r="C13" s="515"/>
      <c r="D13" s="515" t="str">
        <f>IF(O17="","  VILLE :  ","  VILLE :   "&amp;UPPER(O17))</f>
        <v xml:space="preserve">  VILLE :  </v>
      </c>
      <c r="E13" s="515"/>
      <c r="F13" s="515"/>
      <c r="G13" s="515"/>
      <c r="H13" s="515"/>
      <c r="I13" s="516"/>
      <c r="J13" s="257"/>
      <c r="K13" s="255" t="str">
        <f>MID(O19,3,2)</f>
        <v/>
      </c>
      <c r="M13" s="263" t="s">
        <v>327</v>
      </c>
      <c r="N13" s="275">
        <v>7</v>
      </c>
      <c r="O13" s="270"/>
    </row>
    <row r="14" spans="2:19" ht="15" customHeight="1" x14ac:dyDescent="0.25">
      <c r="B14" s="514" t="str">
        <f>IF(O18="","Courriel : ","Courriel :  "&amp;O18)</f>
        <v xml:space="preserve">Courriel : </v>
      </c>
      <c r="C14" s="515"/>
      <c r="D14" s="515"/>
      <c r="E14" s="515"/>
      <c r="F14" s="515"/>
      <c r="G14" s="517" t="str">
        <f>IF(O19="0","Téléphone : ","Téléphone :  "&amp;K12&amp;" "&amp;K13&amp;" "&amp;K14&amp;" "&amp;K15&amp;" "&amp;K16)</f>
        <v xml:space="preserve">Téléphone :      </v>
      </c>
      <c r="H14" s="517"/>
      <c r="I14" s="518"/>
      <c r="J14" s="257"/>
      <c r="K14" s="255" t="str">
        <f>MID(O19,5,2)</f>
        <v/>
      </c>
      <c r="M14" s="263" t="s">
        <v>326</v>
      </c>
      <c r="N14" s="275">
        <v>8</v>
      </c>
      <c r="O14" s="284"/>
      <c r="S14" s="257" t="s">
        <v>311</v>
      </c>
    </row>
    <row r="15" spans="2:19" ht="15" customHeight="1" thickBot="1" x14ac:dyDescent="0.3">
      <c r="B15" s="504"/>
      <c r="C15" s="505"/>
      <c r="D15" s="505"/>
      <c r="E15" s="505"/>
      <c r="F15" s="505"/>
      <c r="G15" s="505"/>
      <c r="H15" s="505"/>
      <c r="I15" s="321"/>
      <c r="J15" s="257"/>
      <c r="K15" s="255" t="str">
        <f>MID(O19,7,2)</f>
        <v/>
      </c>
      <c r="M15" s="263" t="s">
        <v>325</v>
      </c>
      <c r="N15" s="275">
        <v>9</v>
      </c>
      <c r="O15" s="269"/>
      <c r="S15" s="257"/>
    </row>
    <row r="16" spans="2:19" ht="15" customHeight="1" thickBot="1" x14ac:dyDescent="0.3">
      <c r="B16" s="322" t="s">
        <v>287</v>
      </c>
      <c r="C16" s="323"/>
      <c r="D16" s="506" t="str">
        <f>IF(O20="0","",K10&amp;" "&amp;K11)</f>
        <v xml:space="preserve"> </v>
      </c>
      <c r="E16" s="507"/>
      <c r="F16" s="507"/>
      <c r="G16" s="508"/>
      <c r="H16" s="323"/>
      <c r="I16" s="321"/>
      <c r="J16" s="257"/>
      <c r="K16" s="255" t="str">
        <f>MID(O19,9,2)</f>
        <v/>
      </c>
      <c r="M16" s="263" t="s">
        <v>323</v>
      </c>
      <c r="N16" s="275">
        <v>10</v>
      </c>
      <c r="O16" s="262"/>
      <c r="S16" s="257" t="s">
        <v>309</v>
      </c>
    </row>
    <row r="17" spans="2:19" ht="15" customHeight="1" x14ac:dyDescent="0.25">
      <c r="B17" s="324"/>
      <c r="C17" s="325"/>
      <c r="D17" s="509" t="s">
        <v>288</v>
      </c>
      <c r="E17" s="509"/>
      <c r="F17" s="509"/>
      <c r="G17" s="325"/>
      <c r="H17" s="325"/>
      <c r="I17" s="326"/>
      <c r="J17" s="257"/>
      <c r="K17" s="255" t="str">
        <f>MID($O$22,1,2)</f>
        <v/>
      </c>
      <c r="M17" s="263" t="s">
        <v>321</v>
      </c>
      <c r="N17" s="275">
        <v>11</v>
      </c>
      <c r="O17" s="271"/>
    </row>
    <row r="18" spans="2:19" ht="15" customHeight="1" thickBot="1" x14ac:dyDescent="0.3">
      <c r="B18" s="266"/>
      <c r="C18" s="265"/>
      <c r="D18" s="510">
        <f>O7</f>
        <v>0</v>
      </c>
      <c r="E18" s="511"/>
      <c r="F18" s="511"/>
      <c r="G18" s="265"/>
      <c r="H18" s="265"/>
      <c r="I18" s="264"/>
      <c r="J18" s="257"/>
      <c r="K18" s="255" t="str">
        <f>MID($O$22,3,2)</f>
        <v/>
      </c>
      <c r="M18" s="263" t="s">
        <v>318</v>
      </c>
      <c r="N18" s="275">
        <v>12</v>
      </c>
      <c r="O18" s="272"/>
      <c r="S18" s="257" t="s">
        <v>308</v>
      </c>
    </row>
    <row r="19" spans="2:19" ht="15" customHeight="1" thickBot="1" x14ac:dyDescent="0.3">
      <c r="B19" s="261"/>
      <c r="C19" s="512" t="s">
        <v>314</v>
      </c>
      <c r="D19" s="512"/>
      <c r="E19" s="512"/>
      <c r="F19" s="512"/>
      <c r="G19" s="512"/>
      <c r="H19" s="512"/>
      <c r="I19" s="513"/>
      <c r="J19" s="257"/>
      <c r="K19" s="255" t="str">
        <f>MID($O$22,5,2)</f>
        <v/>
      </c>
      <c r="M19" s="263" t="s">
        <v>317</v>
      </c>
      <c r="N19" s="275">
        <v>13</v>
      </c>
      <c r="O19" s="271"/>
      <c r="S19" s="257" t="s">
        <v>307</v>
      </c>
    </row>
    <row r="20" spans="2:19" ht="15" customHeight="1" x14ac:dyDescent="0.25">
      <c r="B20" s="494" t="s">
        <v>312</v>
      </c>
      <c r="C20" s="495"/>
      <c r="D20" s="495"/>
      <c r="E20" s="495"/>
      <c r="F20" s="495"/>
      <c r="G20" s="495"/>
      <c r="H20" s="495"/>
      <c r="I20" s="496"/>
      <c r="J20" s="257"/>
      <c r="K20" s="255" t="str">
        <f>MID($O$22,7,2)</f>
        <v/>
      </c>
      <c r="M20" s="263" t="s">
        <v>315</v>
      </c>
      <c r="N20" s="275">
        <v>14</v>
      </c>
      <c r="O20" s="271"/>
      <c r="S20" s="257" t="s">
        <v>306</v>
      </c>
    </row>
    <row r="21" spans="2:19" ht="15.75" customHeight="1" thickBot="1" x14ac:dyDescent="0.3">
      <c r="B21" s="497"/>
      <c r="C21" s="498"/>
      <c r="D21" s="498"/>
      <c r="E21" s="498"/>
      <c r="F21" s="498"/>
      <c r="G21" s="498"/>
      <c r="H21" s="498"/>
      <c r="I21" s="499"/>
      <c r="J21" s="257"/>
      <c r="K21" s="255" t="str">
        <f>MID($O$22,9,2)</f>
        <v/>
      </c>
      <c r="M21" s="260" t="s">
        <v>313</v>
      </c>
      <c r="N21" s="276">
        <v>15</v>
      </c>
      <c r="O21" s="281"/>
    </row>
    <row r="22" spans="2:19" ht="15.75" thickBot="1" x14ac:dyDescent="0.3">
      <c r="J22" s="257"/>
      <c r="K22" s="257"/>
      <c r="M22" s="259" t="s">
        <v>310</v>
      </c>
      <c r="N22" s="277">
        <v>16</v>
      </c>
      <c r="O22" s="271"/>
      <c r="S22" s="255" t="str">
        <f>UPPER(O9&amp;" "&amp;O11)</f>
        <v xml:space="preserve"> </v>
      </c>
    </row>
    <row r="23" spans="2:19" ht="30" customHeight="1" thickBot="1" x14ac:dyDescent="0.3">
      <c r="B23" s="500" t="s">
        <v>296</v>
      </c>
      <c r="C23" s="501"/>
      <c r="D23" s="501"/>
      <c r="E23" s="501"/>
      <c r="F23" s="501"/>
      <c r="G23" s="501"/>
      <c r="H23" s="501"/>
      <c r="I23" s="501"/>
      <c r="J23" s="257"/>
      <c r="K23" s="257"/>
    </row>
    <row r="24" spans="2:19" x14ac:dyDescent="0.25">
      <c r="J24" s="257"/>
      <c r="K24" s="257"/>
    </row>
    <row r="25" spans="2:19" ht="21.75" thickBot="1" x14ac:dyDescent="0.4">
      <c r="B25" s="258" t="s">
        <v>289</v>
      </c>
      <c r="C25" s="258"/>
      <c r="D25" s="502" t="s">
        <v>334</v>
      </c>
      <c r="E25" s="502"/>
      <c r="F25" s="502"/>
      <c r="G25" s="502"/>
      <c r="H25" s="258"/>
      <c r="I25" s="258"/>
      <c r="J25" s="257"/>
      <c r="K25" s="257"/>
      <c r="O25" s="285" t="s">
        <v>333</v>
      </c>
    </row>
    <row r="26" spans="2:19" ht="59.25" customHeight="1" x14ac:dyDescent="0.25">
      <c r="B26" s="487" t="s">
        <v>343</v>
      </c>
      <c r="C26" s="487"/>
      <c r="D26" s="487"/>
      <c r="E26" s="487"/>
      <c r="F26" s="487"/>
      <c r="G26" s="487"/>
      <c r="H26" s="487"/>
      <c r="I26" s="487"/>
      <c r="J26" s="257"/>
      <c r="K26" s="257"/>
    </row>
    <row r="27" spans="2:19" ht="24" customHeight="1" x14ac:dyDescent="0.25">
      <c r="B27" s="503" t="s">
        <v>342</v>
      </c>
      <c r="C27" s="503"/>
      <c r="D27" s="503"/>
      <c r="E27" s="503"/>
      <c r="F27" s="503"/>
      <c r="G27" s="503"/>
      <c r="H27" s="503"/>
      <c r="I27" s="503"/>
      <c r="J27" s="257"/>
      <c r="K27" s="257"/>
    </row>
    <row r="28" spans="2:19" ht="21.75" thickBot="1" x14ac:dyDescent="0.4">
      <c r="B28" s="258" t="s">
        <v>289</v>
      </c>
      <c r="C28" s="258"/>
      <c r="D28" s="486" t="s">
        <v>290</v>
      </c>
      <c r="E28" s="486"/>
      <c r="F28" s="486"/>
      <c r="G28" s="486"/>
      <c r="H28" s="258"/>
      <c r="I28" s="258"/>
      <c r="J28" s="257"/>
      <c r="K28" s="257"/>
    </row>
    <row r="29" spans="2:19" ht="19.5" customHeight="1" x14ac:dyDescent="0.25">
      <c r="B29" s="488" t="s">
        <v>305</v>
      </c>
      <c r="C29" s="488"/>
      <c r="D29" s="488"/>
      <c r="E29" s="488"/>
      <c r="F29" s="488"/>
      <c r="G29" s="488"/>
      <c r="H29" s="488"/>
      <c r="I29" s="488"/>
      <c r="J29" s="257"/>
      <c r="K29" s="257"/>
    </row>
    <row r="30" spans="2:19" ht="27" hidden="1" customHeight="1" x14ac:dyDescent="0.25">
      <c r="B30" s="493"/>
      <c r="C30" s="493"/>
      <c r="D30" s="493"/>
      <c r="E30" s="493"/>
      <c r="F30" s="493"/>
      <c r="G30" s="493"/>
      <c r="H30" s="493"/>
      <c r="I30" s="493"/>
      <c r="J30" s="257"/>
      <c r="K30" s="257"/>
    </row>
    <row r="31" spans="2:19" ht="29.25" customHeight="1" x14ac:dyDescent="0.25">
      <c r="B31" s="488" t="s">
        <v>304</v>
      </c>
      <c r="C31" s="488"/>
      <c r="D31" s="488"/>
      <c r="E31" s="488"/>
      <c r="F31" s="488"/>
      <c r="G31" s="488"/>
      <c r="H31" s="488"/>
      <c r="I31" s="488"/>
      <c r="J31" s="257"/>
      <c r="K31" s="257"/>
    </row>
    <row r="32" spans="2:19" ht="21.75" thickBot="1" x14ac:dyDescent="0.4">
      <c r="B32" s="258" t="s">
        <v>289</v>
      </c>
      <c r="C32" s="258"/>
      <c r="D32" s="486" t="s">
        <v>291</v>
      </c>
      <c r="E32" s="486"/>
      <c r="F32" s="486"/>
      <c r="G32" s="486"/>
      <c r="H32" s="258"/>
      <c r="I32" s="258"/>
      <c r="J32" s="257"/>
      <c r="K32" s="257"/>
    </row>
    <row r="33" spans="2:11" x14ac:dyDescent="0.25">
      <c r="B33" s="490" t="str">
        <f>IF(O21=0,"Je soussigné,  ","Je soussigné,  "&amp;O21)</f>
        <v xml:space="preserve">Je soussigné,  </v>
      </c>
      <c r="C33" s="490"/>
      <c r="D33" s="490"/>
      <c r="E33" s="490"/>
      <c r="F33" s="490"/>
      <c r="G33" s="487" t="s">
        <v>303</v>
      </c>
      <c r="H33" s="487"/>
      <c r="I33" s="487"/>
      <c r="J33" s="257"/>
      <c r="K33" s="257"/>
    </row>
    <row r="34" spans="2:11" s="256" customFormat="1" x14ac:dyDescent="0.25">
      <c r="B34" s="488" t="s">
        <v>292</v>
      </c>
      <c r="C34" s="488"/>
      <c r="D34" s="488"/>
      <c r="E34" s="488"/>
      <c r="F34" s="488"/>
      <c r="G34" s="488"/>
      <c r="H34" s="488"/>
      <c r="I34" s="488"/>
      <c r="J34" s="257"/>
      <c r="K34" s="257"/>
    </row>
    <row r="35" spans="2:11" s="280" customFormat="1" ht="20.25" customHeight="1" x14ac:dyDescent="0.25">
      <c r="B35" s="315" t="s">
        <v>293</v>
      </c>
      <c r="C35" s="316"/>
      <c r="D35" s="316"/>
      <c r="E35" s="491" t="str">
        <f>IF(O21="","Nom :  ","Nom :  "&amp;UPPER(O21))</f>
        <v xml:space="preserve">Nom :  </v>
      </c>
      <c r="F35" s="491"/>
      <c r="G35" s="491"/>
      <c r="H35" s="492" t="str">
        <f>IF(O22="","Tél :  ","Tél :  "&amp;K17&amp;" "&amp;K18&amp;" "&amp;K19&amp;" "&amp;K20&amp;" "&amp;K21)</f>
        <v xml:space="preserve">Tél :  </v>
      </c>
      <c r="I35" s="492"/>
      <c r="J35" s="279"/>
      <c r="K35" s="279"/>
    </row>
    <row r="36" spans="2:11" s="256" customFormat="1" ht="21.75" thickBot="1" x14ac:dyDescent="0.4">
      <c r="B36" s="258" t="s">
        <v>289</v>
      </c>
      <c r="C36" s="258"/>
      <c r="D36" s="486" t="s">
        <v>294</v>
      </c>
      <c r="E36" s="486"/>
      <c r="F36" s="486"/>
      <c r="G36" s="486"/>
      <c r="H36" s="258"/>
      <c r="I36" s="258"/>
      <c r="J36" s="257"/>
      <c r="K36" s="257"/>
    </row>
    <row r="37" spans="2:11" s="256" customFormat="1" x14ac:dyDescent="0.25">
      <c r="B37" s="487" t="s">
        <v>295</v>
      </c>
      <c r="C37" s="487"/>
      <c r="D37" s="487"/>
      <c r="E37" s="487"/>
      <c r="F37" s="487"/>
      <c r="G37" s="487"/>
      <c r="H37" s="487"/>
      <c r="I37" s="487"/>
      <c r="J37" s="257"/>
      <c r="K37" s="257"/>
    </row>
    <row r="38" spans="2:11" s="256" customFormat="1" ht="48" customHeight="1" x14ac:dyDescent="0.25">
      <c r="B38" s="488" t="s">
        <v>302</v>
      </c>
      <c r="C38" s="488"/>
      <c r="D38" s="488"/>
      <c r="E38" s="488"/>
      <c r="F38" s="488"/>
      <c r="G38" s="488"/>
      <c r="H38" s="488"/>
      <c r="I38" s="488"/>
      <c r="J38" s="257"/>
      <c r="K38" s="257"/>
    </row>
    <row r="39" spans="2:11" s="256" customFormat="1" x14ac:dyDescent="0.25">
      <c r="B39" s="488" t="s">
        <v>301</v>
      </c>
      <c r="C39" s="489"/>
      <c r="D39" s="489"/>
      <c r="E39" s="489"/>
      <c r="F39" s="489"/>
      <c r="G39" s="489"/>
      <c r="H39" s="489"/>
      <c r="I39" s="489"/>
      <c r="J39" s="257"/>
      <c r="K39" s="257"/>
    </row>
    <row r="40" spans="2:11" s="256" customFormat="1" ht="30.75" customHeight="1" x14ac:dyDescent="0.25">
      <c r="B40" s="478" t="s">
        <v>300</v>
      </c>
      <c r="C40" s="478"/>
      <c r="D40" s="478"/>
      <c r="E40" s="478"/>
      <c r="F40" s="478"/>
      <c r="G40" s="478"/>
      <c r="H40" s="478"/>
      <c r="I40" s="478"/>
      <c r="J40" s="257"/>
      <c r="K40" s="257"/>
    </row>
    <row r="41" spans="2:11" s="256" customFormat="1" ht="30.75" customHeight="1" thickBot="1" x14ac:dyDescent="0.3">
      <c r="B41" s="478" t="s">
        <v>299</v>
      </c>
      <c r="C41" s="478"/>
      <c r="D41" s="478"/>
      <c r="E41" s="478"/>
      <c r="F41" s="478"/>
      <c r="G41" s="478"/>
      <c r="H41" s="478"/>
      <c r="I41" s="478"/>
      <c r="J41" s="257"/>
      <c r="K41" s="257"/>
    </row>
    <row r="42" spans="2:11" s="256" customFormat="1" ht="15.75" thickTop="1" x14ac:dyDescent="0.25">
      <c r="B42" s="255"/>
      <c r="C42" s="255"/>
      <c r="D42" s="479" t="s">
        <v>298</v>
      </c>
      <c r="E42" s="479"/>
      <c r="F42" s="479"/>
      <c r="G42" s="480"/>
      <c r="H42" s="481"/>
      <c r="I42" s="482"/>
      <c r="J42" s="257"/>
      <c r="K42" s="257"/>
    </row>
    <row r="43" spans="2:11" s="256" customFormat="1" ht="39" customHeight="1" thickBot="1" x14ac:dyDescent="0.3">
      <c r="B43" s="255"/>
      <c r="C43" s="255"/>
      <c r="D43" s="479"/>
      <c r="E43" s="479"/>
      <c r="F43" s="479"/>
      <c r="G43" s="483"/>
      <c r="H43" s="484"/>
      <c r="I43" s="485"/>
      <c r="J43" s="257"/>
      <c r="K43" s="257"/>
    </row>
    <row r="44" spans="2:11" s="256" customFormat="1" ht="11.25" customHeight="1" thickTop="1" x14ac:dyDescent="0.25">
      <c r="B44" s="255"/>
      <c r="C44" s="255"/>
      <c r="D44" s="311"/>
      <c r="E44" s="311"/>
      <c r="F44" s="311"/>
      <c r="G44" s="314"/>
      <c r="H44" s="314"/>
      <c r="I44" s="314"/>
      <c r="J44" s="257"/>
      <c r="K44" s="257"/>
    </row>
    <row r="45" spans="2:11" s="313" customFormat="1" ht="53.25" customHeight="1" x14ac:dyDescent="0.15">
      <c r="B45" s="477" t="s">
        <v>344</v>
      </c>
      <c r="C45" s="477"/>
      <c r="D45" s="477"/>
      <c r="E45" s="477"/>
      <c r="F45" s="477"/>
      <c r="G45" s="477"/>
      <c r="H45" s="477"/>
      <c r="I45" s="477"/>
      <c r="J45" s="312"/>
      <c r="K45" s="312"/>
    </row>
    <row r="46" spans="2:11" s="256" customFormat="1" x14ac:dyDescent="0.25">
      <c r="B46" s="255"/>
      <c r="C46" s="255"/>
      <c r="D46" s="255"/>
      <c r="E46" s="255"/>
      <c r="F46" s="255"/>
      <c r="G46" s="255"/>
      <c r="H46" s="255"/>
      <c r="I46" s="255"/>
      <c r="J46" s="257"/>
      <c r="K46" s="257"/>
    </row>
    <row r="47" spans="2:11" s="256" customFormat="1" x14ac:dyDescent="0.25">
      <c r="B47" s="255"/>
      <c r="C47" s="255"/>
      <c r="D47" s="255"/>
      <c r="E47" s="255"/>
      <c r="F47" s="255"/>
      <c r="G47" s="255"/>
      <c r="H47" s="255"/>
      <c r="I47" s="255"/>
      <c r="J47" s="257"/>
      <c r="K47" s="257"/>
    </row>
    <row r="48" spans="2:11" s="256" customFormat="1" x14ac:dyDescent="0.25">
      <c r="B48" s="255"/>
      <c r="C48" s="255"/>
      <c r="D48" s="255"/>
      <c r="E48" s="255"/>
      <c r="F48" s="255"/>
      <c r="G48" s="255"/>
      <c r="H48" s="255"/>
      <c r="I48" s="255"/>
      <c r="J48" s="257"/>
      <c r="K48" s="257"/>
    </row>
    <row r="49" spans="2:11" s="256" customFormat="1" x14ac:dyDescent="0.25">
      <c r="B49" s="255"/>
      <c r="C49" s="255"/>
      <c r="D49" s="255"/>
      <c r="E49" s="255"/>
      <c r="F49" s="255"/>
      <c r="G49" s="255"/>
      <c r="H49" s="255"/>
      <c r="I49" s="255"/>
      <c r="J49" s="257"/>
      <c r="K49" s="257"/>
    </row>
    <row r="50" spans="2:11" s="256" customFormat="1" x14ac:dyDescent="0.25">
      <c r="B50" s="255"/>
      <c r="C50" s="255"/>
      <c r="D50" s="255"/>
      <c r="E50" s="255"/>
      <c r="F50" s="255"/>
      <c r="G50" s="255"/>
      <c r="H50" s="255"/>
      <c r="I50" s="255"/>
      <c r="J50" s="257"/>
      <c r="K50" s="257"/>
    </row>
    <row r="51" spans="2:11" s="256" customFormat="1" x14ac:dyDescent="0.25">
      <c r="J51" s="257"/>
      <c r="K51" s="257"/>
    </row>
    <row r="52" spans="2:11" s="256" customFormat="1" x14ac:dyDescent="0.25">
      <c r="J52" s="257"/>
      <c r="K52" s="257"/>
    </row>
    <row r="53" spans="2:11" s="256" customFormat="1" x14ac:dyDescent="0.25">
      <c r="J53" s="257"/>
      <c r="K53" s="257"/>
    </row>
    <row r="54" spans="2:11" s="256" customFormat="1" x14ac:dyDescent="0.25">
      <c r="J54" s="257"/>
      <c r="K54" s="257"/>
    </row>
    <row r="55" spans="2:11" s="256" customFormat="1" x14ac:dyDescent="0.25">
      <c r="J55" s="257"/>
      <c r="K55" s="257"/>
    </row>
    <row r="56" spans="2:11" s="256" customFormat="1" x14ac:dyDescent="0.25">
      <c r="J56" s="257"/>
      <c r="K56" s="257"/>
    </row>
    <row r="57" spans="2:11" s="256" customFormat="1" x14ac:dyDescent="0.25">
      <c r="J57" s="257"/>
      <c r="K57" s="257"/>
    </row>
    <row r="58" spans="2:11" s="256" customFormat="1" x14ac:dyDescent="0.25">
      <c r="J58" s="257"/>
      <c r="K58" s="257"/>
    </row>
    <row r="59" spans="2:11" s="256" customFormat="1" x14ac:dyDescent="0.25">
      <c r="J59" s="257"/>
      <c r="K59" s="257"/>
    </row>
    <row r="60" spans="2:11" s="256" customFormat="1" x14ac:dyDescent="0.25">
      <c r="J60" s="257"/>
      <c r="K60" s="257"/>
    </row>
    <row r="61" spans="2:11" s="256" customFormat="1" x14ac:dyDescent="0.25">
      <c r="J61" s="257"/>
      <c r="K61" s="257"/>
    </row>
    <row r="62" spans="2:11" s="256" customFormat="1" x14ac:dyDescent="0.25">
      <c r="J62" s="257"/>
      <c r="K62" s="257"/>
    </row>
    <row r="63" spans="2:11" s="256" customFormat="1" x14ac:dyDescent="0.25">
      <c r="J63" s="257"/>
      <c r="K63" s="257"/>
    </row>
    <row r="64" spans="2:11" s="256" customFormat="1" x14ac:dyDescent="0.25">
      <c r="J64" s="257"/>
      <c r="K64" s="257"/>
    </row>
    <row r="65" spans="10:11" s="256" customFormat="1" x14ac:dyDescent="0.25">
      <c r="J65" s="257"/>
      <c r="K65" s="257"/>
    </row>
    <row r="66" spans="10:11" s="256" customFormat="1" x14ac:dyDescent="0.25">
      <c r="J66" s="257"/>
      <c r="K66" s="257"/>
    </row>
    <row r="67" spans="10:11" s="256" customFormat="1" x14ac:dyDescent="0.25">
      <c r="J67" s="257"/>
      <c r="K67" s="257"/>
    </row>
    <row r="68" spans="10:11" s="256" customFormat="1" x14ac:dyDescent="0.25">
      <c r="J68" s="257"/>
      <c r="K68" s="257"/>
    </row>
    <row r="69" spans="10:11" s="256" customFormat="1" x14ac:dyDescent="0.25">
      <c r="J69" s="257"/>
      <c r="K69" s="257"/>
    </row>
    <row r="70" spans="10:11" s="256" customFormat="1" x14ac:dyDescent="0.25">
      <c r="J70" s="257"/>
      <c r="K70" s="257"/>
    </row>
    <row r="71" spans="10:11" s="256" customFormat="1" x14ac:dyDescent="0.25">
      <c r="J71" s="257"/>
      <c r="K71" s="257"/>
    </row>
    <row r="72" spans="10:11" s="256" customFormat="1" x14ac:dyDescent="0.25">
      <c r="J72" s="257"/>
      <c r="K72" s="257"/>
    </row>
    <row r="73" spans="10:11" s="256" customFormat="1" x14ac:dyDescent="0.25">
      <c r="J73" s="257"/>
      <c r="K73" s="257"/>
    </row>
    <row r="74" spans="10:11" s="256" customFormat="1" x14ac:dyDescent="0.25">
      <c r="J74" s="257"/>
      <c r="K74" s="257"/>
    </row>
    <row r="75" spans="10:11" s="256" customFormat="1" x14ac:dyDescent="0.25">
      <c r="J75" s="257"/>
      <c r="K75" s="257"/>
    </row>
    <row r="76" spans="10:11" s="256" customFormat="1" x14ac:dyDescent="0.25">
      <c r="J76" s="257"/>
      <c r="K76" s="257"/>
    </row>
    <row r="77" spans="10:11" s="256" customFormat="1" x14ac:dyDescent="0.25">
      <c r="J77" s="257"/>
      <c r="K77" s="257"/>
    </row>
    <row r="78" spans="10:11" s="256" customFormat="1" x14ac:dyDescent="0.25">
      <c r="J78" s="257"/>
      <c r="K78" s="257"/>
    </row>
    <row r="79" spans="10:11" s="256" customFormat="1" x14ac:dyDescent="0.25">
      <c r="J79" s="257"/>
      <c r="K79" s="257"/>
    </row>
    <row r="80" spans="10:11" s="256" customFormat="1" x14ac:dyDescent="0.25">
      <c r="J80" s="257"/>
      <c r="K80" s="257"/>
    </row>
    <row r="81" spans="10:11" s="256" customFormat="1" x14ac:dyDescent="0.25">
      <c r="J81" s="257"/>
      <c r="K81" s="257"/>
    </row>
    <row r="82" spans="10:11" s="256" customFormat="1" x14ac:dyDescent="0.25">
      <c r="J82" s="257"/>
      <c r="K82" s="257"/>
    </row>
    <row r="83" spans="10:11" s="256" customFormat="1" x14ac:dyDescent="0.25">
      <c r="J83" s="257"/>
      <c r="K83" s="257"/>
    </row>
    <row r="84" spans="10:11" s="256" customFormat="1" x14ac:dyDescent="0.25">
      <c r="J84" s="257"/>
      <c r="K84" s="257"/>
    </row>
    <row r="85" spans="10:11" s="256" customFormat="1" x14ac:dyDescent="0.25">
      <c r="J85" s="257"/>
      <c r="K85" s="257"/>
    </row>
    <row r="86" spans="10:11" s="256" customFormat="1" x14ac:dyDescent="0.25">
      <c r="J86" s="257"/>
      <c r="K86" s="257"/>
    </row>
    <row r="87" spans="10:11" s="256" customFormat="1" x14ac:dyDescent="0.25">
      <c r="J87" s="257"/>
      <c r="K87" s="257"/>
    </row>
    <row r="88" spans="10:11" s="256" customFormat="1" x14ac:dyDescent="0.25">
      <c r="J88" s="257"/>
      <c r="K88" s="257"/>
    </row>
    <row r="89" spans="10:11" s="256" customFormat="1" x14ac:dyDescent="0.25">
      <c r="J89" s="257"/>
      <c r="K89" s="257"/>
    </row>
    <row r="90" spans="10:11" s="256" customFormat="1" x14ac:dyDescent="0.25">
      <c r="J90" s="257"/>
      <c r="K90" s="257"/>
    </row>
    <row r="91" spans="10:11" s="256" customFormat="1" x14ac:dyDescent="0.25">
      <c r="J91" s="257"/>
      <c r="K91" s="257"/>
    </row>
    <row r="92" spans="10:11" s="256" customFormat="1" x14ac:dyDescent="0.25">
      <c r="J92" s="257"/>
      <c r="K92" s="257"/>
    </row>
    <row r="93" spans="10:11" s="256" customFormat="1" x14ac:dyDescent="0.25">
      <c r="J93" s="257"/>
      <c r="K93" s="257"/>
    </row>
    <row r="94" spans="10:11" s="256" customFormat="1" x14ac:dyDescent="0.25">
      <c r="J94" s="257"/>
      <c r="K94" s="257"/>
    </row>
    <row r="95" spans="10:11" s="256" customFormat="1" x14ac:dyDescent="0.25">
      <c r="J95" s="257"/>
      <c r="K95" s="257"/>
    </row>
    <row r="96" spans="10:11" s="256" customFormat="1" x14ac:dyDescent="0.25">
      <c r="J96" s="257"/>
      <c r="K96" s="257"/>
    </row>
    <row r="97" spans="10:11" s="256" customFormat="1" x14ac:dyDescent="0.25">
      <c r="J97" s="257"/>
      <c r="K97" s="257"/>
    </row>
    <row r="98" spans="10:11" s="256" customFormat="1" x14ac:dyDescent="0.25">
      <c r="J98" s="257"/>
      <c r="K98" s="257"/>
    </row>
    <row r="99" spans="10:11" s="256" customFormat="1" x14ac:dyDescent="0.25">
      <c r="J99" s="257"/>
      <c r="K99" s="257"/>
    </row>
    <row r="100" spans="10:11" s="256" customFormat="1" x14ac:dyDescent="0.25">
      <c r="J100" s="257"/>
      <c r="K100" s="257"/>
    </row>
    <row r="101" spans="10:11" s="256" customFormat="1" x14ac:dyDescent="0.25">
      <c r="J101" s="257"/>
      <c r="K101" s="257"/>
    </row>
    <row r="102" spans="10:11" s="256" customFormat="1" x14ac:dyDescent="0.25">
      <c r="J102" s="257"/>
      <c r="K102" s="257"/>
    </row>
    <row r="103" spans="10:11" s="256" customFormat="1" x14ac:dyDescent="0.25">
      <c r="J103" s="257"/>
      <c r="K103" s="257"/>
    </row>
    <row r="104" spans="10:11" s="256" customFormat="1" x14ac:dyDescent="0.25">
      <c r="J104" s="257"/>
      <c r="K104" s="257"/>
    </row>
    <row r="105" spans="10:11" s="256" customFormat="1" x14ac:dyDescent="0.25">
      <c r="J105" s="257"/>
      <c r="K105" s="257"/>
    </row>
    <row r="106" spans="10:11" s="256" customFormat="1" x14ac:dyDescent="0.25">
      <c r="J106" s="257"/>
      <c r="K106" s="257"/>
    </row>
    <row r="107" spans="10:11" s="256" customFormat="1" x14ac:dyDescent="0.25">
      <c r="J107" s="257"/>
      <c r="K107" s="257"/>
    </row>
    <row r="108" spans="10:11" s="256" customFormat="1" x14ac:dyDescent="0.25">
      <c r="J108" s="257"/>
      <c r="K108" s="257"/>
    </row>
    <row r="109" spans="10:11" s="256" customFormat="1" x14ac:dyDescent="0.25">
      <c r="J109" s="257"/>
      <c r="K109" s="257"/>
    </row>
    <row r="110" spans="10:11" s="256" customFormat="1" x14ac:dyDescent="0.25">
      <c r="J110" s="257"/>
      <c r="K110" s="257"/>
    </row>
    <row r="111" spans="10:11" s="256" customFormat="1" x14ac:dyDescent="0.25">
      <c r="J111" s="257"/>
      <c r="K111" s="257"/>
    </row>
    <row r="112" spans="10:11" s="256" customFormat="1" x14ac:dyDescent="0.25">
      <c r="J112" s="257"/>
      <c r="K112" s="257"/>
    </row>
    <row r="113" spans="10:11" s="256" customFormat="1" x14ac:dyDescent="0.25">
      <c r="J113" s="257"/>
      <c r="K113" s="257"/>
    </row>
    <row r="114" spans="10:11" s="256" customFormat="1" x14ac:dyDescent="0.25">
      <c r="J114" s="257"/>
      <c r="K114" s="257"/>
    </row>
    <row r="115" spans="10:11" s="256" customFormat="1" x14ac:dyDescent="0.25">
      <c r="J115" s="257"/>
      <c r="K115" s="257"/>
    </row>
    <row r="116" spans="10:11" s="256" customFormat="1" x14ac:dyDescent="0.25">
      <c r="J116" s="257"/>
      <c r="K116" s="257"/>
    </row>
    <row r="117" spans="10:11" s="256" customFormat="1" x14ac:dyDescent="0.25">
      <c r="J117" s="257"/>
      <c r="K117" s="257"/>
    </row>
    <row r="118" spans="10:11" s="256" customFormat="1" x14ac:dyDescent="0.25">
      <c r="J118" s="257"/>
      <c r="K118" s="257"/>
    </row>
    <row r="119" spans="10:11" s="256" customFormat="1" x14ac:dyDescent="0.25">
      <c r="J119" s="257"/>
      <c r="K119" s="257"/>
    </row>
    <row r="120" spans="10:11" s="256" customFormat="1" x14ac:dyDescent="0.25">
      <c r="J120" s="257"/>
      <c r="K120" s="257"/>
    </row>
    <row r="121" spans="10:11" s="256" customFormat="1" x14ac:dyDescent="0.25">
      <c r="J121" s="257"/>
      <c r="K121" s="257"/>
    </row>
    <row r="122" spans="10:11" s="256" customFormat="1" x14ac:dyDescent="0.25">
      <c r="J122" s="257"/>
      <c r="K122" s="257"/>
    </row>
    <row r="123" spans="10:11" s="256" customFormat="1" x14ac:dyDescent="0.25">
      <c r="J123" s="257"/>
      <c r="K123" s="257"/>
    </row>
    <row r="124" spans="10:11" s="256" customFormat="1" x14ac:dyDescent="0.25">
      <c r="J124" s="257"/>
      <c r="K124" s="257"/>
    </row>
    <row r="125" spans="10:11" s="256" customFormat="1" x14ac:dyDescent="0.25">
      <c r="J125" s="257"/>
      <c r="K125" s="257"/>
    </row>
    <row r="126" spans="10:11" s="256" customFormat="1" x14ac:dyDescent="0.25">
      <c r="J126" s="257"/>
      <c r="K126" s="257"/>
    </row>
    <row r="127" spans="10:11" s="256" customFormat="1" x14ac:dyDescent="0.25">
      <c r="J127" s="257"/>
      <c r="K127" s="257"/>
    </row>
    <row r="128" spans="10:11" s="256" customFormat="1" x14ac:dyDescent="0.25">
      <c r="J128" s="257"/>
      <c r="K128" s="257"/>
    </row>
    <row r="129" spans="10:11" s="256" customFormat="1" x14ac:dyDescent="0.25">
      <c r="J129" s="257"/>
      <c r="K129" s="257"/>
    </row>
    <row r="130" spans="10:11" s="256" customFormat="1" x14ac:dyDescent="0.25">
      <c r="J130" s="257"/>
      <c r="K130" s="257"/>
    </row>
    <row r="131" spans="10:11" s="256" customFormat="1" x14ac:dyDescent="0.25">
      <c r="J131" s="257"/>
      <c r="K131" s="257"/>
    </row>
    <row r="132" spans="10:11" s="256" customFormat="1" x14ac:dyDescent="0.25">
      <c r="J132" s="257"/>
      <c r="K132" s="257"/>
    </row>
    <row r="133" spans="10:11" s="256" customFormat="1" x14ac:dyDescent="0.25">
      <c r="J133" s="257"/>
      <c r="K133" s="257"/>
    </row>
    <row r="134" spans="10:11" s="256" customFormat="1" x14ac:dyDescent="0.25">
      <c r="J134" s="257"/>
      <c r="K134" s="257"/>
    </row>
    <row r="135" spans="10:11" s="256" customFormat="1" x14ac:dyDescent="0.25">
      <c r="J135" s="257"/>
      <c r="K135" s="257"/>
    </row>
    <row r="136" spans="10:11" s="256" customFormat="1" x14ac:dyDescent="0.25">
      <c r="J136" s="257"/>
      <c r="K136" s="257"/>
    </row>
    <row r="137" spans="10:11" s="256" customFormat="1" x14ac:dyDescent="0.25">
      <c r="J137" s="257"/>
      <c r="K137" s="257"/>
    </row>
    <row r="138" spans="10:11" s="256" customFormat="1" x14ac:dyDescent="0.25">
      <c r="J138" s="257"/>
      <c r="K138" s="257"/>
    </row>
    <row r="139" spans="10:11" s="256" customFormat="1" x14ac:dyDescent="0.25">
      <c r="J139" s="257"/>
      <c r="K139" s="257"/>
    </row>
    <row r="140" spans="10:11" s="256" customFormat="1" x14ac:dyDescent="0.25">
      <c r="J140" s="257"/>
      <c r="K140" s="257"/>
    </row>
    <row r="141" spans="10:11" s="256" customFormat="1" x14ac:dyDescent="0.25">
      <c r="J141" s="257"/>
      <c r="K141" s="257"/>
    </row>
    <row r="142" spans="10:11" s="256" customFormat="1" x14ac:dyDescent="0.25">
      <c r="J142" s="257"/>
      <c r="K142" s="257"/>
    </row>
    <row r="143" spans="10:11" s="256" customFormat="1" x14ac:dyDescent="0.25">
      <c r="J143" s="257"/>
      <c r="K143" s="257"/>
    </row>
    <row r="144" spans="10:11" s="256" customFormat="1" x14ac:dyDescent="0.25">
      <c r="J144" s="257"/>
      <c r="K144" s="257"/>
    </row>
    <row r="145" spans="10:11" s="256" customFormat="1" x14ac:dyDescent="0.25">
      <c r="J145" s="257"/>
      <c r="K145" s="257"/>
    </row>
    <row r="146" spans="10:11" s="256" customFormat="1" x14ac:dyDescent="0.25">
      <c r="J146" s="257"/>
      <c r="K146" s="257"/>
    </row>
    <row r="147" spans="10:11" s="256" customFormat="1" x14ac:dyDescent="0.25">
      <c r="J147" s="257"/>
      <c r="K147" s="257"/>
    </row>
    <row r="148" spans="10:11" s="256" customFormat="1" x14ac:dyDescent="0.25">
      <c r="J148" s="257"/>
      <c r="K148" s="257"/>
    </row>
    <row r="149" spans="10:11" s="256" customFormat="1" x14ac:dyDescent="0.25">
      <c r="J149" s="257"/>
      <c r="K149" s="257"/>
    </row>
    <row r="150" spans="10:11" s="256" customFormat="1" x14ac:dyDescent="0.25">
      <c r="J150" s="257"/>
      <c r="K150" s="257"/>
    </row>
    <row r="151" spans="10:11" s="256" customFormat="1" x14ac:dyDescent="0.25">
      <c r="J151" s="257"/>
      <c r="K151" s="257"/>
    </row>
    <row r="152" spans="10:11" s="256" customFormat="1" x14ac:dyDescent="0.25">
      <c r="J152" s="257"/>
      <c r="K152" s="257"/>
    </row>
    <row r="153" spans="10:11" s="256" customFormat="1" x14ac:dyDescent="0.25">
      <c r="J153" s="257"/>
      <c r="K153" s="257"/>
    </row>
    <row r="154" spans="10:11" s="256" customFormat="1" x14ac:dyDescent="0.25">
      <c r="J154" s="257"/>
      <c r="K154" s="257"/>
    </row>
    <row r="155" spans="10:11" s="256" customFormat="1" x14ac:dyDescent="0.25">
      <c r="J155" s="257"/>
      <c r="K155" s="257"/>
    </row>
    <row r="156" spans="10:11" s="256" customFormat="1" x14ac:dyDescent="0.25">
      <c r="J156" s="257"/>
      <c r="K156" s="257"/>
    </row>
    <row r="157" spans="10:11" s="256" customFormat="1" x14ac:dyDescent="0.25">
      <c r="J157" s="257"/>
      <c r="K157" s="257"/>
    </row>
    <row r="158" spans="10:11" s="256" customFormat="1" x14ac:dyDescent="0.25">
      <c r="J158" s="257"/>
      <c r="K158" s="257"/>
    </row>
    <row r="159" spans="10:11" s="256" customFormat="1" x14ac:dyDescent="0.25">
      <c r="J159" s="257"/>
      <c r="K159" s="257"/>
    </row>
    <row r="160" spans="10:11" s="256" customFormat="1" x14ac:dyDescent="0.25">
      <c r="J160" s="257"/>
      <c r="K160" s="257"/>
    </row>
    <row r="161" spans="10:11" s="256" customFormat="1" x14ac:dyDescent="0.25">
      <c r="J161" s="257"/>
      <c r="K161" s="257"/>
    </row>
    <row r="162" spans="10:11" s="256" customFormat="1" x14ac:dyDescent="0.25">
      <c r="J162" s="257"/>
      <c r="K162" s="257"/>
    </row>
    <row r="163" spans="10:11" s="256" customFormat="1" x14ac:dyDescent="0.25">
      <c r="J163" s="257"/>
      <c r="K163" s="257"/>
    </row>
    <row r="164" spans="10:11" s="256" customFormat="1" x14ac:dyDescent="0.25">
      <c r="J164" s="257"/>
      <c r="K164" s="257"/>
    </row>
    <row r="165" spans="10:11" s="256" customFormat="1" x14ac:dyDescent="0.25">
      <c r="J165" s="257"/>
      <c r="K165" s="257"/>
    </row>
    <row r="166" spans="10:11" s="256" customFormat="1" x14ac:dyDescent="0.25">
      <c r="J166" s="257"/>
      <c r="K166" s="257"/>
    </row>
    <row r="167" spans="10:11" s="256" customFormat="1" x14ac:dyDescent="0.25">
      <c r="J167" s="257"/>
      <c r="K167" s="257"/>
    </row>
    <row r="168" spans="10:11" s="256" customFormat="1" x14ac:dyDescent="0.25">
      <c r="J168" s="257"/>
      <c r="K168" s="257"/>
    </row>
    <row r="169" spans="10:11" s="256" customFormat="1" x14ac:dyDescent="0.25">
      <c r="J169" s="257"/>
      <c r="K169" s="257"/>
    </row>
    <row r="170" spans="10:11" s="256" customFormat="1" x14ac:dyDescent="0.25">
      <c r="J170" s="257"/>
      <c r="K170" s="257"/>
    </row>
    <row r="171" spans="10:11" s="256" customFormat="1" x14ac:dyDescent="0.25">
      <c r="J171" s="257"/>
      <c r="K171" s="257"/>
    </row>
    <row r="172" spans="10:11" s="256" customFormat="1" x14ac:dyDescent="0.25">
      <c r="J172" s="257"/>
      <c r="K172" s="257"/>
    </row>
    <row r="173" spans="10:11" s="256" customFormat="1" x14ac:dyDescent="0.25">
      <c r="J173" s="257"/>
      <c r="K173" s="257"/>
    </row>
    <row r="174" spans="10:11" s="256" customFormat="1" x14ac:dyDescent="0.25">
      <c r="J174" s="257"/>
      <c r="K174" s="257"/>
    </row>
    <row r="175" spans="10:11" s="256" customFormat="1" x14ac:dyDescent="0.25">
      <c r="J175" s="257"/>
      <c r="K175" s="257"/>
    </row>
    <row r="176" spans="10:11" s="256" customFormat="1" x14ac:dyDescent="0.25">
      <c r="J176" s="257"/>
      <c r="K176" s="257"/>
    </row>
    <row r="177" spans="10:11" s="256" customFormat="1" x14ac:dyDescent="0.25">
      <c r="J177" s="257"/>
      <c r="K177" s="257"/>
    </row>
    <row r="178" spans="10:11" s="256" customFormat="1" x14ac:dyDescent="0.25">
      <c r="J178" s="257"/>
      <c r="K178" s="257"/>
    </row>
    <row r="179" spans="10:11" s="256" customFormat="1" x14ac:dyDescent="0.25">
      <c r="J179" s="257"/>
      <c r="K179" s="257"/>
    </row>
    <row r="180" spans="10:11" s="256" customFormat="1" x14ac:dyDescent="0.25">
      <c r="J180" s="257"/>
      <c r="K180" s="257"/>
    </row>
    <row r="181" spans="10:11" s="256" customFormat="1" x14ac:dyDescent="0.25">
      <c r="J181" s="257"/>
      <c r="K181" s="257"/>
    </row>
    <row r="182" spans="10:11" s="256" customFormat="1" x14ac:dyDescent="0.25">
      <c r="J182" s="257"/>
      <c r="K182" s="257"/>
    </row>
    <row r="183" spans="10:11" s="256" customFormat="1" x14ac:dyDescent="0.25">
      <c r="J183" s="257"/>
      <c r="K183" s="257"/>
    </row>
    <row r="184" spans="10:11" s="256" customFormat="1" x14ac:dyDescent="0.25">
      <c r="J184" s="257"/>
      <c r="K184" s="257"/>
    </row>
    <row r="185" spans="10:11" s="256" customFormat="1" x14ac:dyDescent="0.25">
      <c r="J185" s="257"/>
      <c r="K185" s="257"/>
    </row>
    <row r="186" spans="10:11" s="256" customFormat="1" x14ac:dyDescent="0.25">
      <c r="J186" s="257"/>
      <c r="K186" s="257"/>
    </row>
    <row r="187" spans="10:11" s="256" customFormat="1" x14ac:dyDescent="0.25">
      <c r="J187" s="257"/>
      <c r="K187" s="257"/>
    </row>
    <row r="188" spans="10:11" s="256" customFormat="1" x14ac:dyDescent="0.25">
      <c r="J188" s="257"/>
      <c r="K188" s="257"/>
    </row>
    <row r="189" spans="10:11" s="256" customFormat="1" x14ac:dyDescent="0.25">
      <c r="J189" s="257"/>
      <c r="K189" s="257"/>
    </row>
    <row r="190" spans="10:11" s="256" customFormat="1" x14ac:dyDescent="0.25">
      <c r="J190" s="257"/>
      <c r="K190" s="257"/>
    </row>
    <row r="191" spans="10:11" s="256" customFormat="1" x14ac:dyDescent="0.25">
      <c r="J191" s="257"/>
      <c r="K191" s="257"/>
    </row>
    <row r="192" spans="10:11" s="256" customFormat="1" x14ac:dyDescent="0.25">
      <c r="J192" s="257"/>
      <c r="K192" s="257"/>
    </row>
    <row r="193" spans="10:11" s="256" customFormat="1" x14ac:dyDescent="0.25">
      <c r="J193" s="257"/>
      <c r="K193" s="257"/>
    </row>
    <row r="194" spans="10:11" s="256" customFormat="1" x14ac:dyDescent="0.25">
      <c r="J194" s="257"/>
      <c r="K194" s="257"/>
    </row>
    <row r="195" spans="10:11" s="256" customFormat="1" x14ac:dyDescent="0.25">
      <c r="J195" s="257"/>
      <c r="K195" s="257"/>
    </row>
    <row r="196" spans="10:11" s="256" customFormat="1" x14ac:dyDescent="0.25">
      <c r="J196" s="257"/>
      <c r="K196" s="257"/>
    </row>
    <row r="197" spans="10:11" s="256" customFormat="1" x14ac:dyDescent="0.25">
      <c r="J197" s="257"/>
      <c r="K197" s="257"/>
    </row>
    <row r="198" spans="10:11" s="256" customFormat="1" x14ac:dyDescent="0.25">
      <c r="J198" s="257"/>
      <c r="K198" s="257"/>
    </row>
    <row r="199" spans="10:11" s="256" customFormat="1" x14ac:dyDescent="0.25">
      <c r="J199" s="257"/>
      <c r="K199" s="257"/>
    </row>
    <row r="200" spans="10:11" s="256" customFormat="1" x14ac:dyDescent="0.25">
      <c r="J200" s="257"/>
      <c r="K200" s="257"/>
    </row>
    <row r="201" spans="10:11" s="256" customFormat="1" x14ac:dyDescent="0.25">
      <c r="J201" s="257"/>
      <c r="K201" s="257"/>
    </row>
    <row r="202" spans="10:11" s="256" customFormat="1" x14ac:dyDescent="0.25">
      <c r="J202" s="257"/>
      <c r="K202" s="257"/>
    </row>
    <row r="203" spans="10:11" s="256" customFormat="1" x14ac:dyDescent="0.25">
      <c r="J203" s="257"/>
      <c r="K203" s="257"/>
    </row>
    <row r="204" spans="10:11" s="256" customFormat="1" x14ac:dyDescent="0.25">
      <c r="J204" s="257"/>
      <c r="K204" s="257"/>
    </row>
    <row r="205" spans="10:11" s="256" customFormat="1" x14ac:dyDescent="0.25">
      <c r="J205" s="257"/>
      <c r="K205" s="257"/>
    </row>
    <row r="206" spans="10:11" s="256" customFormat="1" x14ac:dyDescent="0.25">
      <c r="J206" s="257"/>
      <c r="K206" s="257"/>
    </row>
    <row r="207" spans="10:11" s="256" customFormat="1" x14ac:dyDescent="0.25">
      <c r="J207" s="257"/>
      <c r="K207" s="257"/>
    </row>
    <row r="208" spans="10:11" s="256" customFormat="1" x14ac:dyDescent="0.25">
      <c r="J208" s="257"/>
      <c r="K208" s="257"/>
    </row>
    <row r="209" spans="10:11" s="256" customFormat="1" x14ac:dyDescent="0.25">
      <c r="J209" s="257"/>
      <c r="K209" s="257"/>
    </row>
    <row r="210" spans="10:11" s="256" customFormat="1" x14ac:dyDescent="0.25">
      <c r="J210" s="257"/>
      <c r="K210" s="257"/>
    </row>
    <row r="211" spans="10:11" s="256" customFormat="1" x14ac:dyDescent="0.25">
      <c r="J211" s="257"/>
      <c r="K211" s="257"/>
    </row>
    <row r="212" spans="10:11" s="256" customFormat="1" x14ac:dyDescent="0.25">
      <c r="J212" s="257"/>
      <c r="K212" s="257"/>
    </row>
    <row r="213" spans="10:11" s="256" customFormat="1" x14ac:dyDescent="0.25">
      <c r="J213" s="257"/>
      <c r="K213" s="257"/>
    </row>
    <row r="214" spans="10:11" s="256" customFormat="1" x14ac:dyDescent="0.25">
      <c r="J214" s="257"/>
      <c r="K214" s="257"/>
    </row>
    <row r="215" spans="10:11" s="256" customFormat="1" x14ac:dyDescent="0.25">
      <c r="J215" s="257"/>
      <c r="K215" s="257"/>
    </row>
    <row r="216" spans="10:11" s="256" customFormat="1" x14ac:dyDescent="0.25">
      <c r="J216" s="257"/>
      <c r="K216" s="257"/>
    </row>
    <row r="217" spans="10:11" s="256" customFormat="1" x14ac:dyDescent="0.25">
      <c r="J217" s="257"/>
      <c r="K217" s="257"/>
    </row>
    <row r="218" spans="10:11" s="256" customFormat="1" x14ac:dyDescent="0.25">
      <c r="J218" s="257"/>
      <c r="K218" s="257"/>
    </row>
    <row r="219" spans="10:11" s="256" customFormat="1" x14ac:dyDescent="0.25">
      <c r="J219" s="257"/>
      <c r="K219" s="257"/>
    </row>
    <row r="220" spans="10:11" s="256" customFormat="1" x14ac:dyDescent="0.25">
      <c r="J220" s="257"/>
      <c r="K220" s="257"/>
    </row>
    <row r="221" spans="10:11" s="256" customFormat="1" x14ac:dyDescent="0.25">
      <c r="J221" s="257"/>
      <c r="K221" s="257"/>
    </row>
    <row r="222" spans="10:11" s="256" customFormat="1" x14ac:dyDescent="0.25">
      <c r="J222" s="257"/>
      <c r="K222" s="257"/>
    </row>
    <row r="223" spans="10:11" s="256" customFormat="1" x14ac:dyDescent="0.25">
      <c r="J223" s="257"/>
      <c r="K223" s="257"/>
    </row>
    <row r="224" spans="10:11" s="256" customFormat="1" x14ac:dyDescent="0.25">
      <c r="J224" s="257"/>
      <c r="K224" s="257"/>
    </row>
    <row r="225" spans="10:11" s="256" customFormat="1" x14ac:dyDescent="0.25">
      <c r="J225" s="257"/>
      <c r="K225" s="257"/>
    </row>
    <row r="226" spans="10:11" s="256" customFormat="1" x14ac:dyDescent="0.25">
      <c r="J226" s="257"/>
      <c r="K226" s="257"/>
    </row>
    <row r="227" spans="10:11" s="256" customFormat="1" x14ac:dyDescent="0.25">
      <c r="J227" s="257"/>
      <c r="K227" s="257"/>
    </row>
    <row r="228" spans="10:11" s="256" customFormat="1" x14ac:dyDescent="0.25">
      <c r="J228" s="257"/>
      <c r="K228" s="257"/>
    </row>
    <row r="229" spans="10:11" s="256" customFormat="1" x14ac:dyDescent="0.25">
      <c r="J229" s="257"/>
      <c r="K229" s="257"/>
    </row>
    <row r="230" spans="10:11" s="256" customFormat="1" x14ac:dyDescent="0.25">
      <c r="J230" s="257"/>
      <c r="K230" s="257"/>
    </row>
    <row r="231" spans="10:11" s="256" customFormat="1" x14ac:dyDescent="0.25">
      <c r="J231" s="257"/>
      <c r="K231" s="257"/>
    </row>
    <row r="232" spans="10:11" s="256" customFormat="1" x14ac:dyDescent="0.25">
      <c r="J232" s="257"/>
      <c r="K232" s="257"/>
    </row>
    <row r="233" spans="10:11" s="256" customFormat="1" x14ac:dyDescent="0.25">
      <c r="J233" s="257"/>
      <c r="K233" s="257"/>
    </row>
    <row r="234" spans="10:11" s="256" customFormat="1" x14ac:dyDescent="0.25">
      <c r="J234" s="257"/>
      <c r="K234" s="257"/>
    </row>
    <row r="235" spans="10:11" s="256" customFormat="1" x14ac:dyDescent="0.25">
      <c r="J235" s="257"/>
      <c r="K235" s="257"/>
    </row>
    <row r="236" spans="10:11" s="256" customFormat="1" x14ac:dyDescent="0.25">
      <c r="J236" s="257"/>
      <c r="K236" s="257"/>
    </row>
    <row r="237" spans="10:11" s="256" customFormat="1" x14ac:dyDescent="0.25">
      <c r="J237" s="257"/>
      <c r="K237" s="257"/>
    </row>
    <row r="238" spans="10:11" s="256" customFormat="1" x14ac:dyDescent="0.25">
      <c r="J238" s="257"/>
      <c r="K238" s="257"/>
    </row>
    <row r="239" spans="10:11" s="256" customFormat="1" x14ac:dyDescent="0.25">
      <c r="J239" s="257"/>
      <c r="K239" s="257"/>
    </row>
    <row r="240" spans="10:11" s="256" customFormat="1" x14ac:dyDescent="0.25">
      <c r="J240" s="257"/>
      <c r="K240" s="257"/>
    </row>
    <row r="241" spans="10:11" s="256" customFormat="1" x14ac:dyDescent="0.25">
      <c r="J241" s="257"/>
      <c r="K241" s="257"/>
    </row>
    <row r="242" spans="10:11" s="256" customFormat="1" x14ac:dyDescent="0.25">
      <c r="J242" s="257"/>
      <c r="K242" s="257"/>
    </row>
    <row r="243" spans="10:11" s="256" customFormat="1" x14ac:dyDescent="0.25">
      <c r="J243" s="257"/>
      <c r="K243" s="257"/>
    </row>
    <row r="244" spans="10:11" s="256" customFormat="1" x14ac:dyDescent="0.25">
      <c r="J244" s="257"/>
      <c r="K244" s="257"/>
    </row>
    <row r="245" spans="10:11" s="256" customFormat="1" x14ac:dyDescent="0.25">
      <c r="J245" s="257"/>
      <c r="K245" s="257"/>
    </row>
    <row r="246" spans="10:11" s="256" customFormat="1" x14ac:dyDescent="0.25">
      <c r="J246" s="257"/>
      <c r="K246" s="257"/>
    </row>
    <row r="247" spans="10:11" s="256" customFormat="1" x14ac:dyDescent="0.25">
      <c r="J247" s="257"/>
      <c r="K247" s="257"/>
    </row>
    <row r="248" spans="10:11" s="256" customFormat="1" x14ac:dyDescent="0.25">
      <c r="J248" s="257"/>
      <c r="K248" s="257"/>
    </row>
    <row r="249" spans="10:11" s="256" customFormat="1" x14ac:dyDescent="0.25">
      <c r="J249" s="257"/>
      <c r="K249" s="257"/>
    </row>
    <row r="250" spans="10:11" s="256" customFormat="1" x14ac:dyDescent="0.25">
      <c r="J250" s="257"/>
      <c r="K250" s="257"/>
    </row>
    <row r="251" spans="10:11" s="256" customFormat="1" x14ac:dyDescent="0.25">
      <c r="J251" s="257"/>
      <c r="K251" s="257"/>
    </row>
    <row r="252" spans="10:11" s="256" customFormat="1" x14ac:dyDescent="0.25">
      <c r="J252" s="257"/>
      <c r="K252" s="257"/>
    </row>
    <row r="253" spans="10:11" s="256" customFormat="1" x14ac:dyDescent="0.25">
      <c r="J253" s="257"/>
      <c r="K253" s="257"/>
    </row>
    <row r="254" spans="10:11" s="256" customFormat="1" x14ac:dyDescent="0.25">
      <c r="J254" s="257"/>
      <c r="K254" s="257"/>
    </row>
    <row r="255" spans="10:11" s="256" customFormat="1" x14ac:dyDescent="0.25">
      <c r="J255" s="257"/>
      <c r="K255" s="257"/>
    </row>
    <row r="256" spans="10:11" s="256" customFormat="1" x14ac:dyDescent="0.25">
      <c r="J256" s="257"/>
      <c r="K256" s="257"/>
    </row>
    <row r="257" spans="10:11" s="256" customFormat="1" x14ac:dyDescent="0.25">
      <c r="J257" s="257"/>
      <c r="K257" s="257"/>
    </row>
    <row r="258" spans="10:11" s="256" customFormat="1" x14ac:dyDescent="0.25">
      <c r="J258" s="257"/>
      <c r="K258" s="257"/>
    </row>
    <row r="259" spans="10:11" s="256" customFormat="1" x14ac:dyDescent="0.25">
      <c r="J259" s="257"/>
      <c r="K259" s="257"/>
    </row>
    <row r="260" spans="10:11" s="256" customFormat="1" x14ac:dyDescent="0.25">
      <c r="J260" s="257"/>
      <c r="K260" s="257"/>
    </row>
    <row r="261" spans="10:11" s="256" customFormat="1" x14ac:dyDescent="0.25">
      <c r="J261" s="257"/>
      <c r="K261" s="257"/>
    </row>
    <row r="262" spans="10:11" s="256" customFormat="1" x14ac:dyDescent="0.25">
      <c r="J262" s="257"/>
      <c r="K262" s="257"/>
    </row>
    <row r="263" spans="10:11" s="256" customFormat="1" x14ac:dyDescent="0.25">
      <c r="J263" s="257"/>
      <c r="K263" s="257"/>
    </row>
    <row r="264" spans="10:11" s="256" customFormat="1" x14ac:dyDescent="0.25">
      <c r="J264" s="257"/>
      <c r="K264" s="257"/>
    </row>
    <row r="265" spans="10:11" s="256" customFormat="1" x14ac:dyDescent="0.25">
      <c r="J265" s="257"/>
      <c r="K265" s="257"/>
    </row>
    <row r="266" spans="10:11" s="256" customFormat="1" x14ac:dyDescent="0.25">
      <c r="J266" s="257"/>
      <c r="K266" s="257"/>
    </row>
    <row r="267" spans="10:11" s="256" customFormat="1" x14ac:dyDescent="0.25">
      <c r="J267" s="257"/>
      <c r="K267" s="257"/>
    </row>
    <row r="268" spans="10:11" s="256" customFormat="1" x14ac:dyDescent="0.25">
      <c r="J268" s="257"/>
      <c r="K268" s="257"/>
    </row>
    <row r="269" spans="10:11" s="256" customFormat="1" x14ac:dyDescent="0.25">
      <c r="J269" s="257"/>
      <c r="K269" s="257"/>
    </row>
    <row r="270" spans="10:11" s="256" customFormat="1" x14ac:dyDescent="0.25">
      <c r="J270" s="257"/>
      <c r="K270" s="257"/>
    </row>
    <row r="271" spans="10:11" s="256" customFormat="1" x14ac:dyDescent="0.25">
      <c r="J271" s="257"/>
      <c r="K271" s="257"/>
    </row>
    <row r="272" spans="10:11" s="256" customFormat="1" x14ac:dyDescent="0.25">
      <c r="J272" s="257"/>
      <c r="K272" s="257"/>
    </row>
    <row r="273" spans="10:11" s="256" customFormat="1" x14ac:dyDescent="0.25">
      <c r="J273" s="257"/>
      <c r="K273" s="257"/>
    </row>
    <row r="274" spans="10:11" s="256" customFormat="1" x14ac:dyDescent="0.25">
      <c r="J274" s="257"/>
      <c r="K274" s="257"/>
    </row>
    <row r="275" spans="10:11" s="256" customFormat="1" x14ac:dyDescent="0.25">
      <c r="J275" s="257"/>
      <c r="K275" s="257"/>
    </row>
    <row r="276" spans="10:11" s="256" customFormat="1" x14ac:dyDescent="0.25">
      <c r="J276" s="257"/>
      <c r="K276" s="257"/>
    </row>
    <row r="277" spans="10:11" s="256" customFormat="1" x14ac:dyDescent="0.25">
      <c r="J277" s="257"/>
      <c r="K277" s="257"/>
    </row>
    <row r="278" spans="10:11" s="256" customFormat="1" x14ac:dyDescent="0.25">
      <c r="J278" s="257"/>
      <c r="K278" s="257"/>
    </row>
    <row r="279" spans="10:11" s="256" customFormat="1" x14ac:dyDescent="0.25">
      <c r="J279" s="257"/>
      <c r="K279" s="257"/>
    </row>
    <row r="280" spans="10:11" s="256" customFormat="1" x14ac:dyDescent="0.25">
      <c r="J280" s="257"/>
      <c r="K280" s="257"/>
    </row>
    <row r="281" spans="10:11" s="256" customFormat="1" x14ac:dyDescent="0.25">
      <c r="J281" s="257"/>
      <c r="K281" s="257"/>
    </row>
    <row r="282" spans="10:11" s="256" customFormat="1" x14ac:dyDescent="0.25">
      <c r="J282" s="257"/>
      <c r="K282" s="257"/>
    </row>
    <row r="283" spans="10:11" s="256" customFormat="1" x14ac:dyDescent="0.25">
      <c r="J283" s="257"/>
      <c r="K283" s="257"/>
    </row>
    <row r="284" spans="10:11" s="256" customFormat="1" x14ac:dyDescent="0.25">
      <c r="J284" s="257"/>
      <c r="K284" s="257"/>
    </row>
    <row r="285" spans="10:11" s="256" customFormat="1" x14ac:dyDescent="0.25">
      <c r="J285" s="257"/>
      <c r="K285" s="257"/>
    </row>
    <row r="286" spans="10:11" s="256" customFormat="1" x14ac:dyDescent="0.25">
      <c r="J286" s="257"/>
      <c r="K286" s="257"/>
    </row>
    <row r="287" spans="10:11" s="256" customFormat="1" x14ac:dyDescent="0.25">
      <c r="J287" s="257"/>
      <c r="K287" s="257"/>
    </row>
    <row r="288" spans="10:11" s="256" customFormat="1" x14ac:dyDescent="0.25">
      <c r="J288" s="257"/>
      <c r="K288" s="257"/>
    </row>
    <row r="289" spans="10:11" s="256" customFormat="1" x14ac:dyDescent="0.25">
      <c r="J289" s="257"/>
      <c r="K289" s="257"/>
    </row>
    <row r="290" spans="10:11" s="256" customFormat="1" x14ac:dyDescent="0.25">
      <c r="J290" s="257"/>
      <c r="K290" s="257"/>
    </row>
    <row r="291" spans="10:11" s="256" customFormat="1" x14ac:dyDescent="0.25">
      <c r="J291" s="257"/>
      <c r="K291" s="257"/>
    </row>
    <row r="292" spans="10:11" s="256" customFormat="1" x14ac:dyDescent="0.25">
      <c r="J292" s="257"/>
      <c r="K292" s="257"/>
    </row>
    <row r="293" spans="10:11" s="256" customFormat="1" x14ac:dyDescent="0.25">
      <c r="J293" s="257"/>
      <c r="K293" s="257"/>
    </row>
    <row r="294" spans="10:11" s="256" customFormat="1" x14ac:dyDescent="0.25">
      <c r="J294" s="257"/>
      <c r="K294" s="257"/>
    </row>
    <row r="295" spans="10:11" s="256" customFormat="1" x14ac:dyDescent="0.25">
      <c r="J295" s="257"/>
      <c r="K295" s="257"/>
    </row>
    <row r="296" spans="10:11" s="256" customFormat="1" x14ac:dyDescent="0.25">
      <c r="J296" s="257"/>
      <c r="K296" s="257"/>
    </row>
    <row r="297" spans="10:11" s="256" customFormat="1" x14ac:dyDescent="0.25">
      <c r="J297" s="257"/>
      <c r="K297" s="257"/>
    </row>
    <row r="298" spans="10:11" s="256" customFormat="1" x14ac:dyDescent="0.25">
      <c r="J298" s="257"/>
      <c r="K298" s="257"/>
    </row>
    <row r="299" spans="10:11" s="256" customFormat="1" x14ac:dyDescent="0.25">
      <c r="J299" s="257"/>
      <c r="K299" s="257"/>
    </row>
    <row r="300" spans="10:11" s="256" customFormat="1" x14ac:dyDescent="0.25">
      <c r="J300" s="257"/>
      <c r="K300" s="257"/>
    </row>
    <row r="301" spans="10:11" s="256" customFormat="1" x14ac:dyDescent="0.25">
      <c r="J301" s="257"/>
      <c r="K301" s="257"/>
    </row>
    <row r="302" spans="10:11" s="256" customFormat="1" x14ac:dyDescent="0.25">
      <c r="J302" s="257"/>
      <c r="K302" s="257"/>
    </row>
    <row r="303" spans="10:11" s="256" customFormat="1" x14ac:dyDescent="0.25">
      <c r="J303" s="257"/>
      <c r="K303" s="257"/>
    </row>
    <row r="304" spans="10:11" s="256" customFormat="1" x14ac:dyDescent="0.25">
      <c r="J304" s="257"/>
      <c r="K304" s="257"/>
    </row>
    <row r="305" spans="10:11" s="256" customFormat="1" x14ac:dyDescent="0.25">
      <c r="J305" s="257"/>
      <c r="K305" s="257"/>
    </row>
    <row r="306" spans="10:11" s="256" customFormat="1" x14ac:dyDescent="0.25">
      <c r="J306" s="257"/>
      <c r="K306" s="257"/>
    </row>
    <row r="307" spans="10:11" s="256" customFormat="1" x14ac:dyDescent="0.25">
      <c r="J307" s="257"/>
      <c r="K307" s="257"/>
    </row>
    <row r="308" spans="10:11" s="256" customFormat="1" x14ac:dyDescent="0.25">
      <c r="J308" s="257"/>
      <c r="K308" s="257"/>
    </row>
    <row r="309" spans="10:11" s="256" customFormat="1" x14ac:dyDescent="0.25">
      <c r="J309" s="257"/>
      <c r="K309" s="257"/>
    </row>
    <row r="310" spans="10:11" s="256" customFormat="1" x14ac:dyDescent="0.25">
      <c r="J310" s="257"/>
      <c r="K310" s="257"/>
    </row>
    <row r="311" spans="10:11" s="256" customFormat="1" x14ac:dyDescent="0.25">
      <c r="J311" s="257"/>
      <c r="K311" s="257"/>
    </row>
    <row r="312" spans="10:11" s="256" customFormat="1" x14ac:dyDescent="0.25">
      <c r="J312" s="257"/>
      <c r="K312" s="257"/>
    </row>
    <row r="313" spans="10:11" s="256" customFormat="1" x14ac:dyDescent="0.25">
      <c r="J313" s="257"/>
      <c r="K313" s="257"/>
    </row>
    <row r="314" spans="10:11" s="256" customFormat="1" x14ac:dyDescent="0.25">
      <c r="J314" s="257"/>
      <c r="K314" s="257"/>
    </row>
    <row r="315" spans="10:11" s="256" customFormat="1" x14ac:dyDescent="0.25">
      <c r="J315" s="257"/>
      <c r="K315" s="257"/>
    </row>
    <row r="316" spans="10:11" s="256" customFormat="1" x14ac:dyDescent="0.25">
      <c r="J316" s="257"/>
      <c r="K316" s="257"/>
    </row>
    <row r="317" spans="10:11" s="256" customFormat="1" x14ac:dyDescent="0.25">
      <c r="J317" s="257"/>
      <c r="K317" s="257"/>
    </row>
    <row r="318" spans="10:11" s="256" customFormat="1" x14ac:dyDescent="0.25">
      <c r="J318" s="257"/>
      <c r="K318" s="257"/>
    </row>
    <row r="319" spans="10:11" s="256" customFormat="1" x14ac:dyDescent="0.25">
      <c r="J319" s="257"/>
      <c r="K319" s="257"/>
    </row>
    <row r="320" spans="10:11" s="256" customFormat="1" x14ac:dyDescent="0.25">
      <c r="J320" s="257"/>
      <c r="K320" s="257"/>
    </row>
    <row r="321" spans="10:11" s="256" customFormat="1" x14ac:dyDescent="0.25">
      <c r="J321" s="257"/>
      <c r="K321" s="257"/>
    </row>
    <row r="322" spans="10:11" s="256" customFormat="1" x14ac:dyDescent="0.25">
      <c r="J322" s="257"/>
      <c r="K322" s="257"/>
    </row>
    <row r="323" spans="10:11" s="256" customFormat="1" x14ac:dyDescent="0.25">
      <c r="J323" s="257"/>
      <c r="K323" s="257"/>
    </row>
    <row r="324" spans="10:11" s="256" customFormat="1" x14ac:dyDescent="0.25">
      <c r="J324" s="257"/>
      <c r="K324" s="257"/>
    </row>
    <row r="325" spans="10:11" s="256" customFormat="1" x14ac:dyDescent="0.25">
      <c r="J325" s="257"/>
      <c r="K325" s="257"/>
    </row>
    <row r="326" spans="10:11" s="256" customFormat="1" x14ac:dyDescent="0.25">
      <c r="J326" s="257"/>
      <c r="K326" s="257"/>
    </row>
    <row r="327" spans="10:11" s="256" customFormat="1" x14ac:dyDescent="0.25">
      <c r="J327" s="257"/>
      <c r="K327" s="257"/>
    </row>
    <row r="328" spans="10:11" s="256" customFormat="1" x14ac:dyDescent="0.25">
      <c r="J328" s="257"/>
      <c r="K328" s="257"/>
    </row>
    <row r="329" spans="10:11" s="256" customFormat="1" x14ac:dyDescent="0.25">
      <c r="J329" s="257"/>
      <c r="K329" s="257"/>
    </row>
    <row r="330" spans="10:11" s="256" customFormat="1" x14ac:dyDescent="0.25">
      <c r="J330" s="257"/>
      <c r="K330" s="257"/>
    </row>
    <row r="331" spans="10:11" s="256" customFormat="1" x14ac:dyDescent="0.25">
      <c r="J331" s="257"/>
      <c r="K331" s="257"/>
    </row>
    <row r="332" spans="10:11" s="256" customFormat="1" x14ac:dyDescent="0.25">
      <c r="J332" s="257"/>
      <c r="K332" s="257"/>
    </row>
    <row r="333" spans="10:11" s="256" customFormat="1" x14ac:dyDescent="0.25">
      <c r="J333" s="257"/>
      <c r="K333" s="257"/>
    </row>
    <row r="334" spans="10:11" s="256" customFormat="1" x14ac:dyDescent="0.25">
      <c r="J334" s="257"/>
      <c r="K334" s="257"/>
    </row>
    <row r="335" spans="10:11" s="256" customFormat="1" x14ac:dyDescent="0.25">
      <c r="J335" s="257"/>
      <c r="K335" s="257"/>
    </row>
    <row r="336" spans="10:11" s="256" customFormat="1" x14ac:dyDescent="0.25">
      <c r="J336" s="257"/>
      <c r="K336" s="257"/>
    </row>
    <row r="337" spans="10:11" s="256" customFormat="1" x14ac:dyDescent="0.25">
      <c r="J337" s="257"/>
      <c r="K337" s="257"/>
    </row>
    <row r="338" spans="10:11" s="256" customFormat="1" x14ac:dyDescent="0.25">
      <c r="J338" s="257"/>
      <c r="K338" s="257"/>
    </row>
    <row r="339" spans="10:11" s="256" customFormat="1" x14ac:dyDescent="0.25">
      <c r="J339" s="257"/>
      <c r="K339" s="257"/>
    </row>
    <row r="340" spans="10:11" s="256" customFormat="1" x14ac:dyDescent="0.25">
      <c r="J340" s="257"/>
      <c r="K340" s="257"/>
    </row>
    <row r="341" spans="10:11" s="256" customFormat="1" x14ac:dyDescent="0.25">
      <c r="J341" s="257"/>
      <c r="K341" s="257"/>
    </row>
    <row r="342" spans="10:11" s="256" customFormat="1" x14ac:dyDescent="0.25">
      <c r="J342" s="257"/>
      <c r="K342" s="257"/>
    </row>
    <row r="343" spans="10:11" s="256" customFormat="1" x14ac:dyDescent="0.25">
      <c r="J343" s="257"/>
      <c r="K343" s="257"/>
    </row>
    <row r="344" spans="10:11" s="256" customFormat="1" x14ac:dyDescent="0.25">
      <c r="J344" s="257"/>
      <c r="K344" s="257"/>
    </row>
    <row r="345" spans="10:11" s="256" customFormat="1" x14ac:dyDescent="0.25">
      <c r="J345" s="257"/>
      <c r="K345" s="257"/>
    </row>
    <row r="346" spans="10:11" s="256" customFormat="1" x14ac:dyDescent="0.25">
      <c r="J346" s="257"/>
      <c r="K346" s="257"/>
    </row>
    <row r="347" spans="10:11" s="256" customFormat="1" x14ac:dyDescent="0.25">
      <c r="J347" s="257"/>
      <c r="K347" s="257"/>
    </row>
    <row r="348" spans="10:11" s="256" customFormat="1" x14ac:dyDescent="0.25">
      <c r="J348" s="257"/>
      <c r="K348" s="257"/>
    </row>
    <row r="349" spans="10:11" s="256" customFormat="1" x14ac:dyDescent="0.25">
      <c r="J349" s="257"/>
      <c r="K349" s="257"/>
    </row>
    <row r="350" spans="10:11" s="256" customFormat="1" x14ac:dyDescent="0.25">
      <c r="J350" s="257"/>
      <c r="K350" s="257"/>
    </row>
    <row r="351" spans="10:11" s="256" customFormat="1" x14ac:dyDescent="0.25">
      <c r="J351" s="257"/>
      <c r="K351" s="257"/>
    </row>
    <row r="352" spans="10:11" s="256" customFormat="1" x14ac:dyDescent="0.25">
      <c r="J352" s="257"/>
      <c r="K352" s="257"/>
    </row>
    <row r="353" spans="10:11" s="256" customFormat="1" x14ac:dyDescent="0.25">
      <c r="J353" s="257"/>
      <c r="K353" s="257"/>
    </row>
    <row r="354" spans="10:11" s="256" customFormat="1" x14ac:dyDescent="0.25">
      <c r="J354" s="257"/>
      <c r="K354" s="257"/>
    </row>
    <row r="355" spans="10:11" s="256" customFormat="1" x14ac:dyDescent="0.25">
      <c r="J355" s="257"/>
      <c r="K355" s="257"/>
    </row>
    <row r="356" spans="10:11" s="256" customFormat="1" x14ac:dyDescent="0.25">
      <c r="J356" s="257"/>
      <c r="K356" s="257"/>
    </row>
    <row r="357" spans="10:11" s="256" customFormat="1" x14ac:dyDescent="0.25">
      <c r="J357" s="257"/>
      <c r="K357" s="257"/>
    </row>
    <row r="358" spans="10:11" s="256" customFormat="1" x14ac:dyDescent="0.25">
      <c r="J358" s="257"/>
      <c r="K358" s="257"/>
    </row>
    <row r="359" spans="10:11" s="256" customFormat="1" x14ac:dyDescent="0.25">
      <c r="J359" s="257"/>
      <c r="K359" s="257"/>
    </row>
    <row r="360" spans="10:11" s="256" customFormat="1" x14ac:dyDescent="0.25">
      <c r="J360" s="257"/>
      <c r="K360" s="257"/>
    </row>
  </sheetData>
  <sheetProtection selectLockedCells="1"/>
  <mergeCells count="47">
    <mergeCell ref="B1:I1"/>
    <mergeCell ref="C3:G3"/>
    <mergeCell ref="D5:F5"/>
    <mergeCell ref="C8:D8"/>
    <mergeCell ref="F8:H8"/>
    <mergeCell ref="B7:I7"/>
    <mergeCell ref="D2:G2"/>
    <mergeCell ref="B9:E9"/>
    <mergeCell ref="F9:I9"/>
    <mergeCell ref="B10:E10"/>
    <mergeCell ref="F10:I10"/>
    <mergeCell ref="B11:D11"/>
    <mergeCell ref="E11:H11"/>
    <mergeCell ref="B12:I12"/>
    <mergeCell ref="B13:C13"/>
    <mergeCell ref="D13:I13"/>
    <mergeCell ref="B14:F14"/>
    <mergeCell ref="G14:I14"/>
    <mergeCell ref="B15:H15"/>
    <mergeCell ref="D16:G16"/>
    <mergeCell ref="D17:F17"/>
    <mergeCell ref="D18:F18"/>
    <mergeCell ref="C19:I19"/>
    <mergeCell ref="B20:I21"/>
    <mergeCell ref="B23:I23"/>
    <mergeCell ref="D25:G25"/>
    <mergeCell ref="B26:I26"/>
    <mergeCell ref="B27:I27"/>
    <mergeCell ref="D28:G28"/>
    <mergeCell ref="B29:I29"/>
    <mergeCell ref="B30:I30"/>
    <mergeCell ref="B31:I31"/>
    <mergeCell ref="D32:G32"/>
    <mergeCell ref="B33:F33"/>
    <mergeCell ref="G33:I33"/>
    <mergeCell ref="B34:I34"/>
    <mergeCell ref="E35:G35"/>
    <mergeCell ref="H35:I35"/>
    <mergeCell ref="B45:I45"/>
    <mergeCell ref="B41:I41"/>
    <mergeCell ref="D42:F43"/>
    <mergeCell ref="G42:I43"/>
    <mergeCell ref="D36:G36"/>
    <mergeCell ref="B37:I37"/>
    <mergeCell ref="B38:I38"/>
    <mergeCell ref="B39:I39"/>
    <mergeCell ref="B40:I40"/>
  </mergeCells>
  <conditionalFormatting sqref="C8:D8">
    <cfRule type="containsText" dxfId="88" priority="1" operator="containsText" text="MASCULIN">
      <formula>NOT(ISERROR(SEARCH("MASCULIN",C8)))</formula>
    </cfRule>
    <cfRule type="containsText" dxfId="87" priority="2" operator="containsText" text="FÉMININ">
      <formula>NOT(ISERROR(SEARCH("FÉMININ",C8)))</formula>
    </cfRule>
  </conditionalFormatting>
  <dataValidations count="4">
    <dataValidation type="list" allowBlank="1" showInputMessage="1" showErrorMessage="1" sqref="O4" xr:uid="{EDA28330-CF1B-4511-B770-0B9CC620003A}">
      <formula1>$S$4:$S$7</formula1>
    </dataValidation>
    <dataValidation type="list" allowBlank="1" showInputMessage="1" showErrorMessage="1" sqref="O5" xr:uid="{057DFA33-630D-4D49-AF58-B4EAC5993050}">
      <formula1>$S$14:$S$16</formula1>
    </dataValidation>
    <dataValidation type="list" allowBlank="1" showInputMessage="1" showErrorMessage="1" sqref="O6" xr:uid="{2C102D42-5EF3-48BB-B7D0-963D6486EDF2}">
      <formula1>$S$18:$S$20</formula1>
    </dataValidation>
    <dataValidation type="list" allowBlank="1" showInputMessage="1" showErrorMessage="1" sqref="O7" xr:uid="{01E8F9A0-9BD4-401C-A6CA-EDCD4F5FBD0B}">
      <formula1>$S$9:$S$12</formula1>
    </dataValidation>
  </dataValidations>
  <printOptions horizontalCentered="1"/>
  <pageMargins left="0.19685039370078741" right="0.19685039370078741" top="0.15748031496062992" bottom="0.15748031496062992" header="0.31496062992125984" footer="0.31496062992125984"/>
  <pageSetup paperSize="9" scale="87" orientation="portrait" r:id="rId1"/>
  <ignoredErrors>
    <ignoredError sqref="C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2304" r:id="rId4" name="Check Box 16">
              <controlPr defaultSize="0" autoFill="0" autoLine="0" autoPict="0">
                <anchor moveWithCells="1">
                  <from>
                    <xdr:col>1</xdr:col>
                    <xdr:colOff>9525</xdr:colOff>
                    <xdr:row>24</xdr:row>
                    <xdr:rowOff>47625</xdr:rowOff>
                  </from>
                  <to>
                    <xdr:col>1</xdr:col>
                    <xdr:colOff>323850</xdr:colOff>
                    <xdr:row>25</xdr:row>
                    <xdr:rowOff>438150</xdr:rowOff>
                  </to>
                </anchor>
              </controlPr>
            </control>
          </mc:Choice>
        </mc:AlternateContent>
        <mc:AlternateContent xmlns:mc="http://schemas.openxmlformats.org/markup-compatibility/2006">
          <mc:Choice Requires="x14">
            <control shapeId="12305" r:id="rId5" name="Check Box 17">
              <controlPr defaultSize="0" autoFill="0" autoLine="0" autoPict="0">
                <anchor moveWithCells="1">
                  <from>
                    <xdr:col>1</xdr:col>
                    <xdr:colOff>9525</xdr:colOff>
                    <xdr:row>26</xdr:row>
                    <xdr:rowOff>19050</xdr:rowOff>
                  </from>
                  <to>
                    <xdr:col>1</xdr:col>
                    <xdr:colOff>314325</xdr:colOff>
                    <xdr:row>26</xdr:row>
                    <xdr:rowOff>257175</xdr:rowOff>
                  </to>
                </anchor>
              </controlPr>
            </control>
          </mc:Choice>
        </mc:AlternateContent>
        <mc:AlternateContent xmlns:mc="http://schemas.openxmlformats.org/markup-compatibility/2006">
          <mc:Choice Requires="x14">
            <control shapeId="12306" r:id="rId6" name="Check Box 18">
              <controlPr defaultSize="0" autoFill="0" autoLine="0" autoPict="0">
                <anchor moveWithCells="1">
                  <from>
                    <xdr:col>1</xdr:col>
                    <xdr:colOff>0</xdr:colOff>
                    <xdr:row>36</xdr:row>
                    <xdr:rowOff>171450</xdr:rowOff>
                  </from>
                  <to>
                    <xdr:col>1</xdr:col>
                    <xdr:colOff>304800</xdr:colOff>
                    <xdr:row>37</xdr:row>
                    <xdr:rowOff>200025</xdr:rowOff>
                  </to>
                </anchor>
              </controlPr>
            </control>
          </mc:Choice>
        </mc:AlternateContent>
        <mc:AlternateContent xmlns:mc="http://schemas.openxmlformats.org/markup-compatibility/2006">
          <mc:Choice Requires="x14">
            <control shapeId="12307" r:id="rId7" name="Check Box 19">
              <controlPr defaultSize="0" autoFill="0" autoLine="0" autoPict="0">
                <anchor moveWithCells="1">
                  <from>
                    <xdr:col>5</xdr:col>
                    <xdr:colOff>628650</xdr:colOff>
                    <xdr:row>37</xdr:row>
                    <xdr:rowOff>514350</xdr:rowOff>
                  </from>
                  <to>
                    <xdr:col>5</xdr:col>
                    <xdr:colOff>933450</xdr:colOff>
                    <xdr:row>38</xdr:row>
                    <xdr:rowOff>161925</xdr:rowOff>
                  </to>
                </anchor>
              </controlPr>
            </control>
          </mc:Choice>
        </mc:AlternateContent>
        <mc:AlternateContent xmlns:mc="http://schemas.openxmlformats.org/markup-compatibility/2006">
          <mc:Choice Requires="x14">
            <control shapeId="12308" r:id="rId8" name="Check Box 20">
              <controlPr defaultSize="0" autoFill="0" autoLine="0" autoPict="0">
                <anchor moveWithCells="1">
                  <from>
                    <xdr:col>1</xdr:col>
                    <xdr:colOff>0</xdr:colOff>
                    <xdr:row>38</xdr:row>
                    <xdr:rowOff>76200</xdr:rowOff>
                  </from>
                  <to>
                    <xdr:col>1</xdr:col>
                    <xdr:colOff>304800</xdr:colOff>
                    <xdr:row>39</xdr:row>
                    <xdr:rowOff>266700</xdr:rowOff>
                  </to>
                </anchor>
              </controlPr>
            </control>
          </mc:Choice>
        </mc:AlternateContent>
        <mc:AlternateContent xmlns:mc="http://schemas.openxmlformats.org/markup-compatibility/2006">
          <mc:Choice Requires="x14">
            <control shapeId="12309" r:id="rId9" name="Check Box 21">
              <controlPr defaultSize="0" autoFill="0" autoLine="0" autoPict="0">
                <anchor moveWithCells="1">
                  <from>
                    <xdr:col>5</xdr:col>
                    <xdr:colOff>409575</xdr:colOff>
                    <xdr:row>22</xdr:row>
                    <xdr:rowOff>114300</xdr:rowOff>
                  </from>
                  <to>
                    <xdr:col>5</xdr:col>
                    <xdr:colOff>723900</xdr:colOff>
                    <xdr:row>22</xdr:row>
                    <xdr:rowOff>352425</xdr:rowOff>
                  </to>
                </anchor>
              </controlPr>
            </control>
          </mc:Choice>
        </mc:AlternateContent>
        <mc:AlternateContent xmlns:mc="http://schemas.openxmlformats.org/markup-compatibility/2006">
          <mc:Choice Requires="x14">
            <control shapeId="12310" r:id="rId10" name="Check Box 22">
              <controlPr defaultSize="0" autoFill="0" autoLine="0" autoPict="0">
                <anchor moveWithCells="1">
                  <from>
                    <xdr:col>1</xdr:col>
                    <xdr:colOff>0</xdr:colOff>
                    <xdr:row>39</xdr:row>
                    <xdr:rowOff>285750</xdr:rowOff>
                  </from>
                  <to>
                    <xdr:col>1</xdr:col>
                    <xdr:colOff>304800</xdr:colOff>
                    <xdr:row>40</xdr:row>
                    <xdr:rowOff>276225</xdr:rowOff>
                  </to>
                </anchor>
              </controlPr>
            </control>
          </mc:Choice>
        </mc:AlternateContent>
        <mc:AlternateContent xmlns:mc="http://schemas.openxmlformats.org/markup-compatibility/2006">
          <mc:Choice Requires="x14">
            <control shapeId="12312" r:id="rId11" name="Check Box 24">
              <controlPr defaultSize="0" autoFill="0" autoLine="0" autoPict="0">
                <anchor moveWithCells="1">
                  <from>
                    <xdr:col>1</xdr:col>
                    <xdr:colOff>685800</xdr:colOff>
                    <xdr:row>17</xdr:row>
                    <xdr:rowOff>180975</xdr:rowOff>
                  </from>
                  <to>
                    <xdr:col>2</xdr:col>
                    <xdr:colOff>76200</xdr:colOff>
                    <xdr:row>19</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10</vt:i4>
      </vt:variant>
    </vt:vector>
  </HeadingPairs>
  <TitlesOfParts>
    <vt:vector size="25" baseType="lpstr">
      <vt:lpstr>Clubs</vt:lpstr>
      <vt:lpstr>Catégories</vt:lpstr>
      <vt:lpstr>Menu</vt:lpstr>
      <vt:lpstr>Mode d'emploi</vt:lpstr>
      <vt:lpstr>Demande de Carte</vt:lpstr>
      <vt:lpstr>Renouvellement de Licence</vt:lpstr>
      <vt:lpstr>QUESTIONNAIRE DE SANTE MINEUR</vt:lpstr>
      <vt:lpstr>Information assurance</vt:lpstr>
      <vt:lpstr>DOCUMENT UNIQUE LICENCE</vt:lpstr>
      <vt:lpstr>Vérification des Licences</vt:lpstr>
      <vt:lpstr>Feuille Comptable</vt:lpstr>
      <vt:lpstr>Demande de Duplicata</vt:lpstr>
      <vt:lpstr>DUPLICATA EN COURS D'ANNEE</vt:lpstr>
      <vt:lpstr>Correction d'erreur</vt:lpstr>
      <vt:lpstr>Feuil1</vt:lpstr>
      <vt:lpstr>cat</vt:lpstr>
      <vt:lpstr>Clubs</vt:lpstr>
      <vt:lpstr>'Mode d''emploi'!Impression_des_titres</vt:lpstr>
      <vt:lpstr>menu</vt:lpstr>
      <vt:lpstr>'Correction d''erreur'!Zone_d_impression</vt:lpstr>
      <vt:lpstr>'Demande de Carte'!Zone_d_impression</vt:lpstr>
      <vt:lpstr>'DOCUMENT UNIQUE LICENCE'!Zone_d_impression</vt:lpstr>
      <vt:lpstr>'Feuille Comptable'!Zone_d_impression</vt:lpstr>
      <vt:lpstr>'Renouvellement de Licence'!Zone_d_impression</vt:lpstr>
      <vt:lpstr>'Vérification des Licences'!Zone_d_impression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dc:creator>
  <cp:lastModifiedBy>Armelle et Serge</cp:lastModifiedBy>
  <cp:lastPrinted>2025-11-30T10:31:25Z</cp:lastPrinted>
  <dcterms:created xsi:type="dcterms:W3CDTF">2016-04-07T17:34:08Z</dcterms:created>
  <dcterms:modified xsi:type="dcterms:W3CDTF">2025-11-30T10:49:04Z</dcterms:modified>
</cp:coreProperties>
</file>