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isn\Downloads\"/>
    </mc:Choice>
  </mc:AlternateContent>
  <xr:revisionPtr revIDLastSave="0" documentId="13_ncr:1_{AF339932-E04A-4B52-9249-7EDC7B16EA14}" xr6:coauthVersionLast="47" xr6:coauthVersionMax="47" xr10:uidLastSave="{00000000-0000-0000-0000-000000000000}"/>
  <bookViews>
    <workbookView xWindow="-108" yWindow="-108" windowWidth="23256" windowHeight="12456" xr2:uid="{CCFADF82-8D7B-4FD9-ABD6-3A455B8AE27B}"/>
  </bookViews>
  <sheets>
    <sheet name="6P" sheetId="2" r:id="rId1"/>
  </sheets>
  <definedNames>
    <definedName name="_xleta.IF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O32" i="2" s="1"/>
  <c r="J7" i="2"/>
  <c r="Y48" i="2"/>
  <c r="X53" i="2" s="1"/>
  <c r="X79" i="2"/>
  <c r="V79" i="2"/>
  <c r="T79" i="2"/>
  <c r="R73" i="2"/>
  <c r="Y6" i="2"/>
  <c r="O35" i="2" l="1"/>
  <c r="O37" i="2" s="1"/>
  <c r="Z53" i="2"/>
  <c r="AA59" i="2" s="1"/>
  <c r="AB64" i="2" s="1"/>
  <c r="AC69" i="2" s="1"/>
  <c r="AC72" i="2" s="1"/>
  <c r="W59" i="2"/>
  <c r="O6" i="2"/>
  <c r="R32" i="2"/>
  <c r="X11" i="2"/>
  <c r="W18" i="2" s="1"/>
  <c r="AD74" i="2" l="1"/>
  <c r="AD77" i="2" s="1"/>
  <c r="Y59" i="2"/>
  <c r="Z64" i="2" s="1"/>
  <c r="AA69" i="2" s="1"/>
  <c r="AA72" i="2" s="1"/>
  <c r="V64" i="2"/>
  <c r="O9" i="2"/>
  <c r="Z11" i="2"/>
  <c r="AE79" i="2" l="1"/>
  <c r="AE82" i="2" s="1"/>
  <c r="AA18" i="2"/>
  <c r="AB23" i="2" s="1"/>
  <c r="AC28" i="2" s="1"/>
  <c r="AB74" i="2"/>
  <c r="AB77" i="2" s="1"/>
  <c r="X64" i="2"/>
  <c r="Y69" i="2" s="1"/>
  <c r="Y72" i="2" s="1"/>
  <c r="D43" i="2" s="1"/>
  <c r="F43" i="2" s="1"/>
  <c r="U69" i="2"/>
  <c r="O11" i="2"/>
  <c r="AH29" i="2" s="1"/>
  <c r="Y18" i="2"/>
  <c r="Z23" i="2" s="1"/>
  <c r="V23" i="2"/>
  <c r="AD33" i="2" l="1"/>
  <c r="AE38" i="2" s="1"/>
  <c r="AE42" i="2" s="1"/>
  <c r="AC31" i="2"/>
  <c r="AA28" i="2"/>
  <c r="AB33" i="2" s="1"/>
  <c r="AC79" i="2"/>
  <c r="AC82" i="2" s="1"/>
  <c r="Z74" i="2"/>
  <c r="AA79" i="2" s="1"/>
  <c r="AA82" i="2" s="1"/>
  <c r="V38" i="2"/>
  <c r="W69" i="2"/>
  <c r="X74" i="2" s="1"/>
  <c r="T74" i="2"/>
  <c r="U72" i="2"/>
  <c r="D47" i="2" s="1"/>
  <c r="F47" i="2" s="1"/>
  <c r="X38" i="2"/>
  <c r="T38" i="2"/>
  <c r="U28" i="2"/>
  <c r="U31" i="2" s="1"/>
  <c r="D21" i="2" s="1"/>
  <c r="F21" i="2" s="1"/>
  <c r="X23" i="2"/>
  <c r="Y28" i="2" s="1"/>
  <c r="AD36" i="2" l="1"/>
  <c r="AA31" i="2"/>
  <c r="Z77" i="2"/>
  <c r="V74" i="2"/>
  <c r="R77" i="2" s="1"/>
  <c r="W72" i="2"/>
  <c r="T77" i="2"/>
  <c r="I47" i="2" s="1"/>
  <c r="K47" i="2" s="1"/>
  <c r="S79" i="2"/>
  <c r="Y79" i="2"/>
  <c r="Y82" i="2" s="1"/>
  <c r="X77" i="2"/>
  <c r="I43" i="2" s="1"/>
  <c r="K43" i="2" s="1"/>
  <c r="AB36" i="2"/>
  <c r="AC38" i="2"/>
  <c r="AC42" i="2" s="1"/>
  <c r="Z33" i="2"/>
  <c r="Y31" i="2"/>
  <c r="D17" i="2" s="1"/>
  <c r="F17" i="2" s="1"/>
  <c r="T33" i="2"/>
  <c r="W28" i="2"/>
  <c r="U79" i="2" l="1"/>
  <c r="U82" i="2" s="1"/>
  <c r="N47" i="2" s="1"/>
  <c r="P47" i="2" s="1"/>
  <c r="W79" i="2"/>
  <c r="W82" i="2" s="1"/>
  <c r="N45" i="2" s="1"/>
  <c r="P45" i="2" s="1"/>
  <c r="V77" i="2"/>
  <c r="I45" i="2" s="1"/>
  <c r="K45" i="2" s="1"/>
  <c r="K50" i="2" s="1"/>
  <c r="R72" i="2"/>
  <c r="D45" i="2"/>
  <c r="F45" i="2" s="1"/>
  <c r="F50" i="2" s="1"/>
  <c r="N43" i="2"/>
  <c r="P43" i="2" s="1"/>
  <c r="S82" i="2"/>
  <c r="N49" i="2" s="1"/>
  <c r="P49" i="2" s="1"/>
  <c r="Z36" i="2"/>
  <c r="AA38" i="2"/>
  <c r="AA42" i="2" s="1"/>
  <c r="T36" i="2"/>
  <c r="I21" i="2" s="1"/>
  <c r="S38" i="2"/>
  <c r="X33" i="2"/>
  <c r="W31" i="2"/>
  <c r="V33" i="2"/>
  <c r="R82" i="2" l="1"/>
  <c r="P52" i="2"/>
  <c r="R31" i="2"/>
  <c r="D19" i="2"/>
  <c r="F19" i="2" s="1"/>
  <c r="F24" i="2" s="1"/>
  <c r="AH35" i="2" s="1"/>
  <c r="R36" i="2"/>
  <c r="S42" i="2"/>
  <c r="N23" i="2" s="1"/>
  <c r="X36" i="2"/>
  <c r="I17" i="2" s="1"/>
  <c r="Y38" i="2"/>
  <c r="Y42" i="2" s="1"/>
  <c r="N17" i="2" s="1"/>
  <c r="K21" i="2"/>
  <c r="V36" i="2"/>
  <c r="I19" i="2" s="1"/>
  <c r="W38" i="2"/>
  <c r="U38" i="2"/>
  <c r="U42" i="2" s="1"/>
  <c r="N21" i="2" s="1"/>
  <c r="R42" i="2" l="1"/>
  <c r="W42" i="2"/>
  <c r="N19" i="2" s="1"/>
  <c r="K19" i="2"/>
  <c r="P17" i="2"/>
  <c r="K17" i="2"/>
  <c r="K24" i="2" l="1"/>
  <c r="AI35" i="2" s="1"/>
  <c r="P19" i="2"/>
  <c r="P21" i="2"/>
  <c r="P23" i="2"/>
  <c r="P26" i="2" l="1"/>
  <c r="AJ35" i="2" s="1"/>
</calcChain>
</file>

<file path=xl/sharedStrings.xml><?xml version="1.0" encoding="utf-8"?>
<sst xmlns="http://schemas.openxmlformats.org/spreadsheetml/2006/main" count="158" uniqueCount="67">
  <si>
    <t>1ère partie</t>
  </si>
  <si>
    <t>2ème Partie</t>
  </si>
  <si>
    <t>3ème Partie</t>
  </si>
  <si>
    <t>1G</t>
  </si>
  <si>
    <t>2G</t>
  </si>
  <si>
    <t>1G-1P</t>
  </si>
  <si>
    <t>2P</t>
  </si>
  <si>
    <t>1P</t>
  </si>
  <si>
    <t>3P</t>
  </si>
  <si>
    <t>1G-2P</t>
  </si>
  <si>
    <t>2G-1P</t>
  </si>
  <si>
    <t>3G</t>
  </si>
  <si>
    <t>4ème Partie</t>
  </si>
  <si>
    <t>4P</t>
  </si>
  <si>
    <t>4G</t>
  </si>
  <si>
    <t>Estimation</t>
  </si>
  <si>
    <t>5ème Partie</t>
  </si>
  <si>
    <t>6ème Partie</t>
  </si>
  <si>
    <t>5P</t>
  </si>
  <si>
    <t>1G-3P</t>
  </si>
  <si>
    <t>3G-1P</t>
  </si>
  <si>
    <t>2G-2P</t>
  </si>
  <si>
    <t>5G</t>
  </si>
  <si>
    <t>6G</t>
  </si>
  <si>
    <t>4G-1P</t>
  </si>
  <si>
    <t>3G-2P</t>
  </si>
  <si>
    <t>2G-3P</t>
  </si>
  <si>
    <t>1G-4P</t>
  </si>
  <si>
    <t>Dou</t>
  </si>
  <si>
    <t>Mise par Joueur</t>
  </si>
  <si>
    <t>Mise par équipe</t>
  </si>
  <si>
    <t>Format équipe</t>
  </si>
  <si>
    <t>Nombre  équipe</t>
  </si>
  <si>
    <t>Montant des mises</t>
  </si>
  <si>
    <t>Prime %</t>
  </si>
  <si>
    <t>Total :</t>
  </si>
  <si>
    <t>Montant des Primes</t>
  </si>
  <si>
    <t>Concours en 5 Parties</t>
  </si>
  <si>
    <t>Concours en 6 Parties</t>
  </si>
  <si>
    <t>3 parties gagnées</t>
  </si>
  <si>
    <t>4 parties gagnées</t>
  </si>
  <si>
    <t>5 parties gagnées</t>
  </si>
  <si>
    <t>6 parties gagnées</t>
  </si>
  <si>
    <t>Nombre</t>
  </si>
  <si>
    <t>Montant</t>
  </si>
  <si>
    <t>Total</t>
  </si>
  <si>
    <t>Entrer le montant par Joueur</t>
  </si>
  <si>
    <t>Selectionner le format de l'équipe</t>
  </si>
  <si>
    <t>Entrer le nombre d'équipes</t>
  </si>
  <si>
    <t>Entrer le % de prime</t>
  </si>
  <si>
    <t>Ajuster le montant des Indemnitées</t>
  </si>
  <si>
    <t>6P</t>
  </si>
  <si>
    <t xml:space="preserve">Masculin </t>
  </si>
  <si>
    <t>Féminin</t>
  </si>
  <si>
    <t>Total des 2 Concours (Masc.+Fém.)</t>
  </si>
  <si>
    <t>Total des indemnités (Masc.+Fém.)</t>
  </si>
  <si>
    <t>Tri</t>
  </si>
  <si>
    <t>Concours en 4 Parties</t>
  </si>
  <si>
    <t>2 parties gagnées</t>
  </si>
  <si>
    <t>4 Parties</t>
  </si>
  <si>
    <t>5 Parties</t>
  </si>
  <si>
    <t>6 Parties</t>
  </si>
  <si>
    <t>T àT</t>
  </si>
  <si>
    <t>Concours en :</t>
  </si>
  <si>
    <t>4 parties</t>
  </si>
  <si>
    <t>5 parties</t>
  </si>
  <si>
    <t>6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</si>
</sst>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9" fontId="0" fillId="0" borderId="0" xfId="0" applyNumberFormat="1"/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1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0" fillId="7" borderId="10" xfId="0" applyFill="1" applyBorder="1"/>
    <xf numFmtId="0" fontId="0" fillId="7" borderId="6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5" xfId="0" applyFill="1" applyBorder="1"/>
    <xf numFmtId="0" fontId="0" fillId="7" borderId="9" xfId="0" applyFill="1" applyBorder="1"/>
    <xf numFmtId="0" fontId="0" fillId="7" borderId="0" xfId="0" applyFill="1"/>
    <xf numFmtId="0" fontId="0" fillId="7" borderId="13" xfId="0" applyFill="1" applyBorder="1"/>
    <xf numFmtId="0" fontId="0" fillId="7" borderId="14" xfId="0" applyFill="1" applyBorder="1"/>
    <xf numFmtId="0" fontId="7" fillId="7" borderId="0" xfId="0" applyFont="1" applyFill="1" applyAlignment="1">
      <alignment horizontal="center" vertical="center"/>
    </xf>
    <xf numFmtId="0" fontId="6" fillId="0" borderId="2" xfId="0" applyFont="1" applyBorder="1"/>
    <xf numFmtId="0" fontId="1" fillId="7" borderId="9" xfId="0" applyFont="1" applyFill="1" applyBorder="1"/>
    <xf numFmtId="0" fontId="1" fillId="7" borderId="0" xfId="0" applyFont="1" applyFill="1"/>
    <xf numFmtId="0" fontId="1" fillId="7" borderId="12" xfId="0" applyFont="1" applyFill="1" applyBorder="1"/>
    <xf numFmtId="164" fontId="5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9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6" xfId="0" applyFont="1" applyFill="1" applyBorder="1" applyAlignment="1">
      <alignment horizontal="center" vertical="center"/>
    </xf>
    <xf numFmtId="10" fontId="0" fillId="0" borderId="0" xfId="0" applyNumberFormat="1"/>
    <xf numFmtId="164" fontId="5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7" borderId="6" xfId="0" applyFont="1" applyFill="1" applyBorder="1" applyAlignment="1">
      <alignment vertical="center"/>
    </xf>
    <xf numFmtId="0" fontId="11" fillId="0" borderId="0" xfId="0" applyFont="1"/>
    <xf numFmtId="165" fontId="12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4" fillId="13" borderId="0" xfId="0" applyFont="1" applyFill="1" applyAlignment="1">
      <alignment horizontal="center" vertical="center"/>
    </xf>
    <xf numFmtId="0" fontId="0" fillId="13" borderId="0" xfId="0" applyFill="1"/>
    <xf numFmtId="0" fontId="6" fillId="6" borderId="2" xfId="0" applyFont="1" applyFill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4" fillId="7" borderId="14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0" fontId="13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386292</xdr:colOff>
      <xdr:row>6</xdr:row>
      <xdr:rowOff>16933</xdr:rowOff>
    </xdr:from>
    <xdr:to>
      <xdr:col>24</xdr:col>
      <xdr:colOff>291042</xdr:colOff>
      <xdr:row>9</xdr:row>
      <xdr:rowOff>178858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D1CCA78-F466-4D17-B5EB-5A5C392D414D}"/>
            </a:ext>
          </a:extLst>
        </xdr:cNvPr>
        <xdr:cNvCxnSpPr/>
      </xdr:nvCxnSpPr>
      <xdr:spPr>
        <a:xfrm flipH="1">
          <a:off x="5882217" y="969433"/>
          <a:ext cx="666750" cy="876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485775</xdr:colOff>
      <xdr:row>6</xdr:row>
      <xdr:rowOff>9525</xdr:rowOff>
    </xdr:from>
    <xdr:to>
      <xdr:col>25</xdr:col>
      <xdr:colOff>400050</xdr:colOff>
      <xdr:row>10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04D57C-F971-4D1B-AB2B-A53189544477}"/>
            </a:ext>
          </a:extLst>
        </xdr:cNvPr>
        <xdr:cNvCxnSpPr/>
      </xdr:nvCxnSpPr>
      <xdr:spPr>
        <a:xfrm>
          <a:off x="6743700" y="962025"/>
          <a:ext cx="676275" cy="895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361950</xdr:colOff>
      <xdr:row>11</xdr:row>
      <xdr:rowOff>28575</xdr:rowOff>
    </xdr:from>
    <xdr:to>
      <xdr:col>23</xdr:col>
      <xdr:colOff>266700</xdr:colOff>
      <xdr:row>17</xdr:row>
      <xdr:rowOff>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1586F38-40A5-42E4-8FD5-0877F8C5E2BF}"/>
            </a:ext>
          </a:extLst>
        </xdr:cNvPr>
        <xdr:cNvCxnSpPr/>
      </xdr:nvCxnSpPr>
      <xdr:spPr>
        <a:xfrm flipH="1">
          <a:off x="5095875" y="2076450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449035</xdr:colOff>
      <xdr:row>11</xdr:row>
      <xdr:rowOff>19050</xdr:rowOff>
    </xdr:from>
    <xdr:to>
      <xdr:col>25</xdr:col>
      <xdr:colOff>304800</xdr:colOff>
      <xdr:row>17</xdr:row>
      <xdr:rowOff>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6790EC0-FA63-4E8A-80A2-1A3793687D07}"/>
            </a:ext>
          </a:extLst>
        </xdr:cNvPr>
        <xdr:cNvCxnSpPr/>
      </xdr:nvCxnSpPr>
      <xdr:spPr>
        <a:xfrm flipH="1">
          <a:off x="14409964" y="2209800"/>
          <a:ext cx="617765" cy="13552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447675</xdr:colOff>
      <xdr:row>11</xdr:row>
      <xdr:rowOff>19050</xdr:rowOff>
    </xdr:from>
    <xdr:to>
      <xdr:col>24</xdr:col>
      <xdr:colOff>361950</xdr:colOff>
      <xdr:row>17</xdr:row>
      <xdr:rowOff>9525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497F8CAC-12C7-4414-8D89-1234DAA1387B}"/>
            </a:ext>
          </a:extLst>
        </xdr:cNvPr>
        <xdr:cNvCxnSpPr/>
      </xdr:nvCxnSpPr>
      <xdr:spPr>
        <a:xfrm>
          <a:off x="5943600" y="20669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485775</xdr:colOff>
      <xdr:row>11</xdr:row>
      <xdr:rowOff>0</xdr:rowOff>
    </xdr:from>
    <xdr:to>
      <xdr:col>26</xdr:col>
      <xdr:colOff>367392</xdr:colOff>
      <xdr:row>16</xdr:row>
      <xdr:rowOff>285750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5864B40B-F09D-4965-A3DF-9CF5D8FBF015}"/>
            </a:ext>
          </a:extLst>
        </xdr:cNvPr>
        <xdr:cNvCxnSpPr/>
      </xdr:nvCxnSpPr>
      <xdr:spPr>
        <a:xfrm>
          <a:off x="15208704" y="2190750"/>
          <a:ext cx="643617" cy="131989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361950</xdr:colOff>
      <xdr:row>18</xdr:row>
      <xdr:rowOff>28575</xdr:rowOff>
    </xdr:from>
    <xdr:to>
      <xdr:col>22</xdr:col>
      <xdr:colOff>266700</xdr:colOff>
      <xdr:row>22</xdr:row>
      <xdr:rowOff>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F10F5D7-2679-4F90-90AC-5C6D3C437183}"/>
            </a:ext>
          </a:extLst>
        </xdr:cNvPr>
        <xdr:cNvCxnSpPr/>
      </xdr:nvCxnSpPr>
      <xdr:spPr>
        <a:xfrm flipH="1">
          <a:off x="4333875" y="3028950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18</xdr:row>
      <xdr:rowOff>19050</xdr:rowOff>
    </xdr:from>
    <xdr:to>
      <xdr:col>24</xdr:col>
      <xdr:colOff>276225</xdr:colOff>
      <xdr:row>21</xdr:row>
      <xdr:rowOff>180975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4BDE89F1-7A7C-4A77-887E-6429A08E60CD}"/>
            </a:ext>
          </a:extLst>
        </xdr:cNvPr>
        <xdr:cNvCxnSpPr/>
      </xdr:nvCxnSpPr>
      <xdr:spPr>
        <a:xfrm flipH="1">
          <a:off x="5867400" y="3019425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390525</xdr:colOff>
      <xdr:row>18</xdr:row>
      <xdr:rowOff>19050</xdr:rowOff>
    </xdr:from>
    <xdr:to>
      <xdr:col>26</xdr:col>
      <xdr:colOff>295275</xdr:colOff>
      <xdr:row>21</xdr:row>
      <xdr:rowOff>180975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3FCC20ED-30BB-4392-AE54-54FB0ACF028C}"/>
            </a:ext>
          </a:extLst>
        </xdr:cNvPr>
        <xdr:cNvCxnSpPr/>
      </xdr:nvCxnSpPr>
      <xdr:spPr>
        <a:xfrm flipH="1">
          <a:off x="7410450" y="3019425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18</xdr:row>
      <xdr:rowOff>28575</xdr:rowOff>
    </xdr:from>
    <xdr:to>
      <xdr:col>23</xdr:col>
      <xdr:colOff>381000</xdr:colOff>
      <xdr:row>22</xdr:row>
      <xdr:rowOff>19050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6101006C-CF4C-4B58-9F08-41DACB404B6C}"/>
            </a:ext>
          </a:extLst>
        </xdr:cNvPr>
        <xdr:cNvCxnSpPr/>
      </xdr:nvCxnSpPr>
      <xdr:spPr>
        <a:xfrm>
          <a:off x="5200650" y="3028950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523875</xdr:colOff>
      <xdr:row>18</xdr:row>
      <xdr:rowOff>19050</xdr:rowOff>
    </xdr:from>
    <xdr:to>
      <xdr:col>25</xdr:col>
      <xdr:colOff>438150</xdr:colOff>
      <xdr:row>22</xdr:row>
      <xdr:rowOff>9525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515CB1CC-10E9-4F54-BBAD-FA12D9FE2EEC}"/>
            </a:ext>
          </a:extLst>
        </xdr:cNvPr>
        <xdr:cNvCxnSpPr/>
      </xdr:nvCxnSpPr>
      <xdr:spPr>
        <a:xfrm>
          <a:off x="6781800" y="30194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18</xdr:row>
      <xdr:rowOff>19050</xdr:rowOff>
    </xdr:from>
    <xdr:to>
      <xdr:col>27</xdr:col>
      <xdr:colOff>390525</xdr:colOff>
      <xdr:row>22</xdr:row>
      <xdr:rowOff>9525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9B73C156-E3FC-4AC2-9BD1-FBD931FD77AD}"/>
            </a:ext>
          </a:extLst>
        </xdr:cNvPr>
        <xdr:cNvCxnSpPr/>
      </xdr:nvCxnSpPr>
      <xdr:spPr>
        <a:xfrm>
          <a:off x="8258175" y="30194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508000</xdr:colOff>
      <xdr:row>23</xdr:row>
      <xdr:rowOff>0</xdr:rowOff>
    </xdr:from>
    <xdr:to>
      <xdr:col>28</xdr:col>
      <xdr:colOff>422275</xdr:colOff>
      <xdr:row>26</xdr:row>
      <xdr:rowOff>180975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DA8B2EDE-F67F-4E62-A56C-A329821E0FCF}"/>
            </a:ext>
          </a:extLst>
        </xdr:cNvPr>
        <xdr:cNvCxnSpPr/>
      </xdr:nvCxnSpPr>
      <xdr:spPr>
        <a:xfrm>
          <a:off x="9051925" y="395287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23</xdr:row>
      <xdr:rowOff>10584</xdr:rowOff>
    </xdr:from>
    <xdr:to>
      <xdr:col>26</xdr:col>
      <xdr:colOff>454025</xdr:colOff>
      <xdr:row>27</xdr:row>
      <xdr:rowOff>1059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7557C711-133E-4AD6-8358-F9FDEF246B70}"/>
            </a:ext>
          </a:extLst>
        </xdr:cNvPr>
        <xdr:cNvCxnSpPr/>
      </xdr:nvCxnSpPr>
      <xdr:spPr>
        <a:xfrm>
          <a:off x="7559675" y="396345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508000</xdr:colOff>
      <xdr:row>22</xdr:row>
      <xdr:rowOff>190499</xdr:rowOff>
    </xdr:from>
    <xdr:to>
      <xdr:col>24</xdr:col>
      <xdr:colOff>422275</xdr:colOff>
      <xdr:row>26</xdr:row>
      <xdr:rowOff>180974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FCB394F9-8346-46B2-9027-C26A3A371AD2}"/>
            </a:ext>
          </a:extLst>
        </xdr:cNvPr>
        <xdr:cNvCxnSpPr/>
      </xdr:nvCxnSpPr>
      <xdr:spPr>
        <a:xfrm>
          <a:off x="6003925" y="3952874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444500</xdr:colOff>
      <xdr:row>23</xdr:row>
      <xdr:rowOff>10583</xdr:rowOff>
    </xdr:from>
    <xdr:to>
      <xdr:col>22</xdr:col>
      <xdr:colOff>358775</xdr:colOff>
      <xdr:row>27</xdr:row>
      <xdr:rowOff>1058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7B16DEFF-07B4-463C-9038-6D2E6B175B45}"/>
            </a:ext>
          </a:extLst>
        </xdr:cNvPr>
        <xdr:cNvCxnSpPr/>
      </xdr:nvCxnSpPr>
      <xdr:spPr>
        <a:xfrm>
          <a:off x="4416425" y="3963458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359834</xdr:colOff>
      <xdr:row>23</xdr:row>
      <xdr:rowOff>21167</xdr:rowOff>
    </xdr:from>
    <xdr:to>
      <xdr:col>21</xdr:col>
      <xdr:colOff>264584</xdr:colOff>
      <xdr:row>26</xdr:row>
      <xdr:rowOff>183092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3AFDAFDE-DE93-4123-914A-338EDC930DCA}"/>
            </a:ext>
          </a:extLst>
        </xdr:cNvPr>
        <xdr:cNvCxnSpPr/>
      </xdr:nvCxnSpPr>
      <xdr:spPr>
        <a:xfrm flipH="1">
          <a:off x="3388784" y="3974042"/>
          <a:ext cx="847725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359834</xdr:colOff>
      <xdr:row>23</xdr:row>
      <xdr:rowOff>42334</xdr:rowOff>
    </xdr:from>
    <xdr:to>
      <xdr:col>23</xdr:col>
      <xdr:colOff>264584</xdr:colOff>
      <xdr:row>27</xdr:row>
      <xdr:rowOff>13759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71D8763-7A7F-4360-9D35-17353D9BF375}"/>
            </a:ext>
          </a:extLst>
        </xdr:cNvPr>
        <xdr:cNvCxnSpPr/>
      </xdr:nvCxnSpPr>
      <xdr:spPr>
        <a:xfrm flipH="1">
          <a:off x="5093759" y="3995209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23</xdr:row>
      <xdr:rowOff>21167</xdr:rowOff>
    </xdr:from>
    <xdr:to>
      <xdr:col>25</xdr:col>
      <xdr:colOff>285750</xdr:colOff>
      <xdr:row>26</xdr:row>
      <xdr:rowOff>183092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BC649D6F-E931-4524-AA00-F0F4362FE093}"/>
            </a:ext>
          </a:extLst>
        </xdr:cNvPr>
        <xdr:cNvCxnSpPr/>
      </xdr:nvCxnSpPr>
      <xdr:spPr>
        <a:xfrm flipH="1">
          <a:off x="6638925" y="3974042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423334</xdr:colOff>
      <xdr:row>23</xdr:row>
      <xdr:rowOff>10583</xdr:rowOff>
    </xdr:from>
    <xdr:to>
      <xdr:col>27</xdr:col>
      <xdr:colOff>328084</xdr:colOff>
      <xdr:row>26</xdr:row>
      <xdr:rowOff>172508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4CCB1ADD-81B5-4A47-9CD9-35E697B2887A}"/>
            </a:ext>
          </a:extLst>
        </xdr:cNvPr>
        <xdr:cNvCxnSpPr/>
      </xdr:nvCxnSpPr>
      <xdr:spPr>
        <a:xfrm flipH="1">
          <a:off x="8205259" y="3963458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312965</xdr:colOff>
      <xdr:row>28</xdr:row>
      <xdr:rowOff>13608</xdr:rowOff>
    </xdr:from>
    <xdr:to>
      <xdr:col>20</xdr:col>
      <xdr:colOff>394608</xdr:colOff>
      <xdr:row>31</xdr:row>
      <xdr:rowOff>175533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CC5674C7-EA6C-43B9-B91E-022FC99CB9BB}"/>
            </a:ext>
          </a:extLst>
        </xdr:cNvPr>
        <xdr:cNvCxnSpPr/>
      </xdr:nvCxnSpPr>
      <xdr:spPr>
        <a:xfrm flipH="1">
          <a:off x="2449286" y="4925787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408215</xdr:colOff>
      <xdr:row>28</xdr:row>
      <xdr:rowOff>27215</xdr:rowOff>
    </xdr:from>
    <xdr:to>
      <xdr:col>22</xdr:col>
      <xdr:colOff>299357</xdr:colOff>
      <xdr:row>31</xdr:row>
      <xdr:rowOff>163285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EAAB41C5-A073-405B-B643-0FDCAE004316}"/>
            </a:ext>
          </a:extLst>
        </xdr:cNvPr>
        <xdr:cNvCxnSpPr/>
      </xdr:nvCxnSpPr>
      <xdr:spPr>
        <a:xfrm flipH="1">
          <a:off x="5578929" y="4939394"/>
          <a:ext cx="653142" cy="7075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244928</xdr:colOff>
      <xdr:row>28</xdr:row>
      <xdr:rowOff>13607</xdr:rowOff>
    </xdr:from>
    <xdr:to>
      <xdr:col>24</xdr:col>
      <xdr:colOff>326571</xdr:colOff>
      <xdr:row>31</xdr:row>
      <xdr:rowOff>175532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700FF26F-8A46-49A6-B574-18F3282280F0}"/>
            </a:ext>
          </a:extLst>
        </xdr:cNvPr>
        <xdr:cNvCxnSpPr/>
      </xdr:nvCxnSpPr>
      <xdr:spPr>
        <a:xfrm flipH="1">
          <a:off x="5606142" y="49257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244928</xdr:colOff>
      <xdr:row>28</xdr:row>
      <xdr:rowOff>13608</xdr:rowOff>
    </xdr:from>
    <xdr:to>
      <xdr:col>26</xdr:col>
      <xdr:colOff>326571</xdr:colOff>
      <xdr:row>31</xdr:row>
      <xdr:rowOff>175533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E0792B1C-B882-4C79-BE18-DD4EFC79CF21}"/>
            </a:ext>
          </a:extLst>
        </xdr:cNvPr>
        <xdr:cNvCxnSpPr/>
      </xdr:nvCxnSpPr>
      <xdr:spPr>
        <a:xfrm flipH="1">
          <a:off x="7130142" y="4925787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244929</xdr:colOff>
      <xdr:row>28</xdr:row>
      <xdr:rowOff>13607</xdr:rowOff>
    </xdr:from>
    <xdr:to>
      <xdr:col>28</xdr:col>
      <xdr:colOff>326572</xdr:colOff>
      <xdr:row>31</xdr:row>
      <xdr:rowOff>175532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17BD74D-7C5B-41F7-9F97-863CB184BCDD}"/>
            </a:ext>
          </a:extLst>
        </xdr:cNvPr>
        <xdr:cNvCxnSpPr/>
      </xdr:nvCxnSpPr>
      <xdr:spPr>
        <a:xfrm flipH="1">
          <a:off x="8654143" y="49257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394607</xdr:colOff>
      <xdr:row>33</xdr:row>
      <xdr:rowOff>27214</xdr:rowOff>
    </xdr:from>
    <xdr:to>
      <xdr:col>21</xdr:col>
      <xdr:colOff>299357</xdr:colOff>
      <xdr:row>36</xdr:row>
      <xdr:rowOff>189139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78EDB26D-26D9-4AA8-98A5-5FB6F3E5EFE2}"/>
            </a:ext>
          </a:extLst>
        </xdr:cNvPr>
        <xdr:cNvCxnSpPr/>
      </xdr:nvCxnSpPr>
      <xdr:spPr>
        <a:xfrm flipH="1">
          <a:off x="3292928" y="589189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272143</xdr:colOff>
      <xdr:row>33</xdr:row>
      <xdr:rowOff>13607</xdr:rowOff>
    </xdr:from>
    <xdr:to>
      <xdr:col>25</xdr:col>
      <xdr:colOff>353786</xdr:colOff>
      <xdr:row>36</xdr:row>
      <xdr:rowOff>175532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13AB4E46-18DA-4423-B5DC-C822F9111F91}"/>
            </a:ext>
          </a:extLst>
        </xdr:cNvPr>
        <xdr:cNvCxnSpPr/>
      </xdr:nvCxnSpPr>
      <xdr:spPr>
        <a:xfrm flipH="1">
          <a:off x="6395357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272142</xdr:colOff>
      <xdr:row>33</xdr:row>
      <xdr:rowOff>13607</xdr:rowOff>
    </xdr:from>
    <xdr:to>
      <xdr:col>23</xdr:col>
      <xdr:colOff>353785</xdr:colOff>
      <xdr:row>36</xdr:row>
      <xdr:rowOff>175532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D134426D-954E-4D88-9C0B-6415E572155B}"/>
            </a:ext>
          </a:extLst>
        </xdr:cNvPr>
        <xdr:cNvCxnSpPr/>
      </xdr:nvCxnSpPr>
      <xdr:spPr>
        <a:xfrm flipH="1">
          <a:off x="4871356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272143</xdr:colOff>
      <xdr:row>33</xdr:row>
      <xdr:rowOff>27214</xdr:rowOff>
    </xdr:from>
    <xdr:to>
      <xdr:col>19</xdr:col>
      <xdr:colOff>312965</xdr:colOff>
      <xdr:row>36</xdr:row>
      <xdr:rowOff>189139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F57AAE6A-FEF1-49F0-8D08-ACC04D8C6455}"/>
            </a:ext>
          </a:extLst>
        </xdr:cNvPr>
        <xdr:cNvCxnSpPr/>
      </xdr:nvCxnSpPr>
      <xdr:spPr>
        <a:xfrm flipH="1">
          <a:off x="1605643" y="589189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258535</xdr:colOff>
      <xdr:row>33</xdr:row>
      <xdr:rowOff>13607</xdr:rowOff>
    </xdr:from>
    <xdr:to>
      <xdr:col>29</xdr:col>
      <xdr:colOff>340178</xdr:colOff>
      <xdr:row>36</xdr:row>
      <xdr:rowOff>175532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60210927-8B33-4F79-9A55-67F12B27A58A}"/>
            </a:ext>
          </a:extLst>
        </xdr:cNvPr>
        <xdr:cNvCxnSpPr/>
      </xdr:nvCxnSpPr>
      <xdr:spPr>
        <a:xfrm flipH="1">
          <a:off x="9429749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217715</xdr:colOff>
      <xdr:row>33</xdr:row>
      <xdr:rowOff>27215</xdr:rowOff>
    </xdr:from>
    <xdr:to>
      <xdr:col>27</xdr:col>
      <xdr:colOff>299358</xdr:colOff>
      <xdr:row>36</xdr:row>
      <xdr:rowOff>189140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D606EA30-566A-431D-A1D9-8BD5935FFEED}"/>
            </a:ext>
          </a:extLst>
        </xdr:cNvPr>
        <xdr:cNvCxnSpPr/>
      </xdr:nvCxnSpPr>
      <xdr:spPr>
        <a:xfrm flipH="1">
          <a:off x="7864929" y="5891894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571500</xdr:colOff>
      <xdr:row>28</xdr:row>
      <xdr:rowOff>13607</xdr:rowOff>
    </xdr:from>
    <xdr:to>
      <xdr:col>29</xdr:col>
      <xdr:colOff>485775</xdr:colOff>
      <xdr:row>32</xdr:row>
      <xdr:rowOff>4082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9F958DA3-EE42-49C7-A662-0D108722EE5D}"/>
            </a:ext>
          </a:extLst>
        </xdr:cNvPr>
        <xdr:cNvCxnSpPr/>
      </xdr:nvCxnSpPr>
      <xdr:spPr>
        <a:xfrm>
          <a:off x="9742714" y="492578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462643</xdr:colOff>
      <xdr:row>33</xdr:row>
      <xdr:rowOff>0</xdr:rowOff>
    </xdr:from>
    <xdr:to>
      <xdr:col>20</xdr:col>
      <xdr:colOff>376918</xdr:colOff>
      <xdr:row>36</xdr:row>
      <xdr:rowOff>180975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412C7D8B-78B7-48F7-A1EB-D89711FF2F1E}"/>
            </a:ext>
          </a:extLst>
        </xdr:cNvPr>
        <xdr:cNvCxnSpPr/>
      </xdr:nvCxnSpPr>
      <xdr:spPr>
        <a:xfrm>
          <a:off x="2598964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367393</xdr:colOff>
      <xdr:row>33</xdr:row>
      <xdr:rowOff>0</xdr:rowOff>
    </xdr:from>
    <xdr:to>
      <xdr:col>22</xdr:col>
      <xdr:colOff>281668</xdr:colOff>
      <xdr:row>36</xdr:row>
      <xdr:rowOff>180975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E3D6EBBC-32C5-4930-82DA-B78C9C02E6D5}"/>
            </a:ext>
          </a:extLst>
        </xdr:cNvPr>
        <xdr:cNvCxnSpPr/>
      </xdr:nvCxnSpPr>
      <xdr:spPr>
        <a:xfrm>
          <a:off x="4204607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32</xdr:row>
      <xdr:rowOff>176893</xdr:rowOff>
    </xdr:from>
    <xdr:to>
      <xdr:col>24</xdr:col>
      <xdr:colOff>295275</xdr:colOff>
      <xdr:row>36</xdr:row>
      <xdr:rowOff>167368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2ECBD722-0F99-4020-957A-3FB6BB93714F}"/>
            </a:ext>
          </a:extLst>
        </xdr:cNvPr>
        <xdr:cNvCxnSpPr/>
      </xdr:nvCxnSpPr>
      <xdr:spPr>
        <a:xfrm>
          <a:off x="5742214" y="585107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340179</xdr:colOff>
      <xdr:row>33</xdr:row>
      <xdr:rowOff>13607</xdr:rowOff>
    </xdr:from>
    <xdr:to>
      <xdr:col>26</xdr:col>
      <xdr:colOff>254454</xdr:colOff>
      <xdr:row>37</xdr:row>
      <xdr:rowOff>4082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791D8AC1-1FA3-441A-9668-CBB042B2484D}"/>
            </a:ext>
          </a:extLst>
        </xdr:cNvPr>
        <xdr:cNvCxnSpPr/>
      </xdr:nvCxnSpPr>
      <xdr:spPr>
        <a:xfrm>
          <a:off x="7225393" y="587828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353786</xdr:colOff>
      <xdr:row>33</xdr:row>
      <xdr:rowOff>0</xdr:rowOff>
    </xdr:from>
    <xdr:to>
      <xdr:col>28</xdr:col>
      <xdr:colOff>268061</xdr:colOff>
      <xdr:row>36</xdr:row>
      <xdr:rowOff>180975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CD9EA6D7-5167-46EB-9CC1-E34F6420A789}"/>
            </a:ext>
          </a:extLst>
        </xdr:cNvPr>
        <xdr:cNvCxnSpPr/>
      </xdr:nvCxnSpPr>
      <xdr:spPr>
        <a:xfrm>
          <a:off x="8763000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598714</xdr:colOff>
      <xdr:row>33</xdr:row>
      <xdr:rowOff>27214</xdr:rowOff>
    </xdr:from>
    <xdr:to>
      <xdr:col>30</xdr:col>
      <xdr:colOff>340178</xdr:colOff>
      <xdr:row>36</xdr:row>
      <xdr:rowOff>153760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1164BB74-D6BE-4DC1-A429-8DD59C60ECAA}"/>
            </a:ext>
          </a:extLst>
        </xdr:cNvPr>
        <xdr:cNvCxnSpPr/>
      </xdr:nvCxnSpPr>
      <xdr:spPr>
        <a:xfrm>
          <a:off x="19825607" y="7674428"/>
          <a:ext cx="503464" cy="6980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367393</xdr:colOff>
      <xdr:row>28</xdr:row>
      <xdr:rowOff>27214</xdr:rowOff>
    </xdr:from>
    <xdr:to>
      <xdr:col>27</xdr:col>
      <xdr:colOff>281668</xdr:colOff>
      <xdr:row>32</xdr:row>
      <xdr:rowOff>17689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C2D5A334-7F43-4216-B4C3-602016EAA874}"/>
            </a:ext>
          </a:extLst>
        </xdr:cNvPr>
        <xdr:cNvCxnSpPr/>
      </xdr:nvCxnSpPr>
      <xdr:spPr>
        <a:xfrm>
          <a:off x="8014607" y="4939393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421821</xdr:colOff>
      <xdr:row>27</xdr:row>
      <xdr:rowOff>176893</xdr:rowOff>
    </xdr:from>
    <xdr:to>
      <xdr:col>25</xdr:col>
      <xdr:colOff>336096</xdr:colOff>
      <xdr:row>31</xdr:row>
      <xdr:rowOff>167368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7910EA49-A3E8-4F0E-AC6C-33C50157780F}"/>
            </a:ext>
          </a:extLst>
        </xdr:cNvPr>
        <xdr:cNvCxnSpPr/>
      </xdr:nvCxnSpPr>
      <xdr:spPr>
        <a:xfrm>
          <a:off x="6545035" y="489857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462643</xdr:colOff>
      <xdr:row>28</xdr:row>
      <xdr:rowOff>40822</xdr:rowOff>
    </xdr:from>
    <xdr:to>
      <xdr:col>23</xdr:col>
      <xdr:colOff>376918</xdr:colOff>
      <xdr:row>32</xdr:row>
      <xdr:rowOff>31297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68BA3FF0-00D5-4D68-A3E0-0C206ABBED3A}"/>
            </a:ext>
          </a:extLst>
        </xdr:cNvPr>
        <xdr:cNvCxnSpPr/>
      </xdr:nvCxnSpPr>
      <xdr:spPr>
        <a:xfrm>
          <a:off x="5061857" y="4953001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571500</xdr:colOff>
      <xdr:row>28</xdr:row>
      <xdr:rowOff>27215</xdr:rowOff>
    </xdr:from>
    <xdr:to>
      <xdr:col>21</xdr:col>
      <xdr:colOff>308882</xdr:colOff>
      <xdr:row>32</xdr:row>
      <xdr:rowOff>17690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A7B19E3D-1C2D-4C65-87DB-A5F809630C7F}"/>
            </a:ext>
          </a:extLst>
        </xdr:cNvPr>
        <xdr:cNvCxnSpPr/>
      </xdr:nvCxnSpPr>
      <xdr:spPr>
        <a:xfrm>
          <a:off x="3469821" y="4939394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639537</xdr:colOff>
      <xdr:row>4</xdr:row>
      <xdr:rowOff>190500</xdr:rowOff>
    </xdr:from>
    <xdr:to>
      <xdr:col>11</xdr:col>
      <xdr:colOff>108858</xdr:colOff>
      <xdr:row>5</xdr:row>
      <xdr:rowOff>27215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41B1EA55-C55D-C2C6-7B2A-9048C456D224}"/>
            </a:ext>
          </a:extLst>
        </xdr:cNvPr>
        <xdr:cNvCxnSpPr/>
      </xdr:nvCxnSpPr>
      <xdr:spPr>
        <a:xfrm flipH="1">
          <a:off x="3442608" y="1020536"/>
          <a:ext cx="802821" cy="217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</xdr:colOff>
      <xdr:row>8</xdr:row>
      <xdr:rowOff>272143</xdr:rowOff>
    </xdr:from>
    <xdr:to>
      <xdr:col>32</xdr:col>
      <xdr:colOff>707570</xdr:colOff>
      <xdr:row>9</xdr:row>
      <xdr:rowOff>108859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B17B835E-58E4-4D4A-9F75-797DF93E6B83}"/>
            </a:ext>
          </a:extLst>
        </xdr:cNvPr>
        <xdr:cNvCxnSpPr/>
      </xdr:nvCxnSpPr>
      <xdr:spPr>
        <a:xfrm flipH="1" flipV="1">
          <a:off x="3524250" y="2122714"/>
          <a:ext cx="5143499" cy="13607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149678</xdr:colOff>
      <xdr:row>10</xdr:row>
      <xdr:rowOff>285750</xdr:rowOff>
    </xdr:from>
    <xdr:to>
      <xdr:col>32</xdr:col>
      <xdr:colOff>639535</xdr:colOff>
      <xdr:row>11</xdr:row>
      <xdr:rowOff>108857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784B231B-E269-4190-8EE1-21D1F1475FBD}"/>
            </a:ext>
          </a:extLst>
        </xdr:cNvPr>
        <xdr:cNvCxnSpPr/>
      </xdr:nvCxnSpPr>
      <xdr:spPr>
        <a:xfrm flipH="1" flipV="1">
          <a:off x="3660321" y="2639786"/>
          <a:ext cx="4939393" cy="1360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81642</xdr:colOff>
      <xdr:row>6</xdr:row>
      <xdr:rowOff>54429</xdr:rowOff>
    </xdr:from>
    <xdr:to>
      <xdr:col>32</xdr:col>
      <xdr:colOff>734785</xdr:colOff>
      <xdr:row>6</xdr:row>
      <xdr:rowOff>81643</xdr:rowOff>
    </xdr:to>
    <xdr:cxnSp macro="">
      <xdr:nvCxnSpPr>
        <xdr:cNvPr id="58" name="Connecteur droit avec flèche 57">
          <a:extLst>
            <a:ext uri="{FF2B5EF4-FFF2-40B4-BE49-F238E27FC236}">
              <a16:creationId xmlns:a16="http://schemas.microsoft.com/office/drawing/2014/main" id="{6FBAE471-44BA-404D-8ED4-9F0AB0119686}"/>
            </a:ext>
          </a:extLst>
        </xdr:cNvPr>
        <xdr:cNvCxnSpPr/>
      </xdr:nvCxnSpPr>
      <xdr:spPr>
        <a:xfrm flipH="1" flipV="1">
          <a:off x="7279821" y="1592036"/>
          <a:ext cx="1415143" cy="2721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326572</xdr:colOff>
      <xdr:row>19</xdr:row>
      <xdr:rowOff>122465</xdr:rowOff>
    </xdr:from>
    <xdr:to>
      <xdr:col>32</xdr:col>
      <xdr:colOff>721179</xdr:colOff>
      <xdr:row>19</xdr:row>
      <xdr:rowOff>136072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BD77829F-381B-4222-ADC6-72F782FA7987}"/>
            </a:ext>
          </a:extLst>
        </xdr:cNvPr>
        <xdr:cNvCxnSpPr/>
      </xdr:nvCxnSpPr>
      <xdr:spPr>
        <a:xfrm flipH="1">
          <a:off x="13117286" y="4925786"/>
          <a:ext cx="394607" cy="1360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386292</xdr:colOff>
      <xdr:row>48</xdr:row>
      <xdr:rowOff>16933</xdr:rowOff>
    </xdr:from>
    <xdr:to>
      <xdr:col>24</xdr:col>
      <xdr:colOff>291042</xdr:colOff>
      <xdr:row>51</xdr:row>
      <xdr:rowOff>178858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DC305F45-24CE-4A48-B4F6-DB945C282934}"/>
            </a:ext>
          </a:extLst>
        </xdr:cNvPr>
        <xdr:cNvCxnSpPr/>
      </xdr:nvCxnSpPr>
      <xdr:spPr>
        <a:xfrm flipH="1">
          <a:off x="15041185" y="1554540"/>
          <a:ext cx="666750" cy="8286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485775</xdr:colOff>
      <xdr:row>48</xdr:row>
      <xdr:rowOff>9525</xdr:rowOff>
    </xdr:from>
    <xdr:to>
      <xdr:col>25</xdr:col>
      <xdr:colOff>400050</xdr:colOff>
      <xdr:row>52</xdr:row>
      <xdr:rowOff>0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E8D1B5D1-D257-4ABA-B421-252C178044F5}"/>
            </a:ext>
          </a:extLst>
        </xdr:cNvPr>
        <xdr:cNvCxnSpPr/>
      </xdr:nvCxnSpPr>
      <xdr:spPr>
        <a:xfrm>
          <a:off x="15902668" y="1547132"/>
          <a:ext cx="676275" cy="8613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361950</xdr:colOff>
      <xdr:row>53</xdr:row>
      <xdr:rowOff>28575</xdr:rowOff>
    </xdr:from>
    <xdr:to>
      <xdr:col>23</xdr:col>
      <xdr:colOff>266700</xdr:colOff>
      <xdr:row>58</xdr:row>
      <xdr:rowOff>0</xdr:rowOff>
    </xdr:to>
    <xdr:cxnSp macro="">
      <xdr:nvCxnSpPr>
        <xdr:cNvPr id="41" name="Connecteur droit avec flèche 40">
          <a:extLst>
            <a:ext uri="{FF2B5EF4-FFF2-40B4-BE49-F238E27FC236}">
              <a16:creationId xmlns:a16="http://schemas.microsoft.com/office/drawing/2014/main" id="{AC0B7452-E3BF-4357-B725-02D08983EE4C}"/>
            </a:ext>
          </a:extLst>
        </xdr:cNvPr>
        <xdr:cNvCxnSpPr/>
      </xdr:nvCxnSpPr>
      <xdr:spPr>
        <a:xfrm flipH="1">
          <a:off x="14254843" y="2750004"/>
          <a:ext cx="666750" cy="13457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449035</xdr:colOff>
      <xdr:row>53</xdr:row>
      <xdr:rowOff>19050</xdr:rowOff>
    </xdr:from>
    <xdr:to>
      <xdr:col>25</xdr:col>
      <xdr:colOff>304800</xdr:colOff>
      <xdr:row>58</xdr:row>
      <xdr:rowOff>0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F896F509-737C-4F18-B550-D617223CE4C5}"/>
            </a:ext>
          </a:extLst>
        </xdr:cNvPr>
        <xdr:cNvCxnSpPr/>
      </xdr:nvCxnSpPr>
      <xdr:spPr>
        <a:xfrm flipH="1">
          <a:off x="15865928" y="2740479"/>
          <a:ext cx="617765" cy="13552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447675</xdr:colOff>
      <xdr:row>53</xdr:row>
      <xdr:rowOff>19050</xdr:rowOff>
    </xdr:from>
    <xdr:to>
      <xdr:col>24</xdr:col>
      <xdr:colOff>361950</xdr:colOff>
      <xdr:row>58</xdr:row>
      <xdr:rowOff>9525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82554E21-6774-412F-B11C-5A41CE8466AC}"/>
            </a:ext>
          </a:extLst>
        </xdr:cNvPr>
        <xdr:cNvCxnSpPr/>
      </xdr:nvCxnSpPr>
      <xdr:spPr>
        <a:xfrm>
          <a:off x="15102568" y="2740479"/>
          <a:ext cx="676275" cy="136479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485775</xdr:colOff>
      <xdr:row>53</xdr:row>
      <xdr:rowOff>0</xdr:rowOff>
    </xdr:from>
    <xdr:to>
      <xdr:col>26</xdr:col>
      <xdr:colOff>367392</xdr:colOff>
      <xdr:row>57</xdr:row>
      <xdr:rowOff>285750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0F4C1964-7F4A-40A0-891A-8114043E74D1}"/>
            </a:ext>
          </a:extLst>
        </xdr:cNvPr>
        <xdr:cNvCxnSpPr/>
      </xdr:nvCxnSpPr>
      <xdr:spPr>
        <a:xfrm>
          <a:off x="16664668" y="2721429"/>
          <a:ext cx="643617" cy="131989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361950</xdr:colOff>
      <xdr:row>59</xdr:row>
      <xdr:rowOff>28575</xdr:rowOff>
    </xdr:from>
    <xdr:to>
      <xdr:col>22</xdr:col>
      <xdr:colOff>266700</xdr:colOff>
      <xdr:row>63</xdr:row>
      <xdr:rowOff>0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08B48E02-59A7-4398-B178-6DDE32C836C8}"/>
            </a:ext>
          </a:extLst>
        </xdr:cNvPr>
        <xdr:cNvCxnSpPr/>
      </xdr:nvCxnSpPr>
      <xdr:spPr>
        <a:xfrm flipH="1">
          <a:off x="13492843" y="4369254"/>
          <a:ext cx="666750" cy="1128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59</xdr:row>
      <xdr:rowOff>19050</xdr:rowOff>
    </xdr:from>
    <xdr:to>
      <xdr:col>24</xdr:col>
      <xdr:colOff>276225</xdr:colOff>
      <xdr:row>62</xdr:row>
      <xdr:rowOff>180975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7E9C1EBF-B72F-48C1-87D7-887251D54FA4}"/>
            </a:ext>
          </a:extLst>
        </xdr:cNvPr>
        <xdr:cNvCxnSpPr/>
      </xdr:nvCxnSpPr>
      <xdr:spPr>
        <a:xfrm flipH="1">
          <a:off x="15026368" y="4359729"/>
          <a:ext cx="666750" cy="1073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390525</xdr:colOff>
      <xdr:row>59</xdr:row>
      <xdr:rowOff>19050</xdr:rowOff>
    </xdr:from>
    <xdr:to>
      <xdr:col>26</xdr:col>
      <xdr:colOff>295275</xdr:colOff>
      <xdr:row>62</xdr:row>
      <xdr:rowOff>180975</xdr:rowOff>
    </xdr:to>
    <xdr:cxnSp macro="">
      <xdr:nvCxnSpPr>
        <xdr:cNvPr id="56" name="Connecteur droit avec flèche 55">
          <a:extLst>
            <a:ext uri="{FF2B5EF4-FFF2-40B4-BE49-F238E27FC236}">
              <a16:creationId xmlns:a16="http://schemas.microsoft.com/office/drawing/2014/main" id="{D1B083E0-3EC1-43B7-99E8-A2887B3D73A2}"/>
            </a:ext>
          </a:extLst>
        </xdr:cNvPr>
        <xdr:cNvCxnSpPr/>
      </xdr:nvCxnSpPr>
      <xdr:spPr>
        <a:xfrm flipH="1">
          <a:off x="16569418" y="4359729"/>
          <a:ext cx="666750" cy="1073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59</xdr:row>
      <xdr:rowOff>28575</xdr:rowOff>
    </xdr:from>
    <xdr:to>
      <xdr:col>23</xdr:col>
      <xdr:colOff>381000</xdr:colOff>
      <xdr:row>63</xdr:row>
      <xdr:rowOff>19050</xdr:rowOff>
    </xdr:to>
    <xdr:cxnSp macro="">
      <xdr:nvCxnSpPr>
        <xdr:cNvPr id="57" name="Connecteur droit avec flèche 56">
          <a:extLst>
            <a:ext uri="{FF2B5EF4-FFF2-40B4-BE49-F238E27FC236}">
              <a16:creationId xmlns:a16="http://schemas.microsoft.com/office/drawing/2014/main" id="{A4F3C73A-6C31-47C4-B7A8-46378802237D}"/>
            </a:ext>
          </a:extLst>
        </xdr:cNvPr>
        <xdr:cNvCxnSpPr/>
      </xdr:nvCxnSpPr>
      <xdr:spPr>
        <a:xfrm>
          <a:off x="14359618" y="4369254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523875</xdr:colOff>
      <xdr:row>59</xdr:row>
      <xdr:rowOff>19050</xdr:rowOff>
    </xdr:from>
    <xdr:to>
      <xdr:col>25</xdr:col>
      <xdr:colOff>438150</xdr:colOff>
      <xdr:row>63</xdr:row>
      <xdr:rowOff>9525</xdr:rowOff>
    </xdr:to>
    <xdr:cxnSp macro="">
      <xdr:nvCxnSpPr>
        <xdr:cNvPr id="59" name="Connecteur droit avec flèche 58">
          <a:extLst>
            <a:ext uri="{FF2B5EF4-FFF2-40B4-BE49-F238E27FC236}">
              <a16:creationId xmlns:a16="http://schemas.microsoft.com/office/drawing/2014/main" id="{F2390DB3-CD3A-48D7-B2E3-5CAC26171DDB}"/>
            </a:ext>
          </a:extLst>
        </xdr:cNvPr>
        <xdr:cNvCxnSpPr/>
      </xdr:nvCxnSpPr>
      <xdr:spPr>
        <a:xfrm>
          <a:off x="15940768" y="4359729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59</xdr:row>
      <xdr:rowOff>19050</xdr:rowOff>
    </xdr:from>
    <xdr:to>
      <xdr:col>27</xdr:col>
      <xdr:colOff>390525</xdr:colOff>
      <xdr:row>63</xdr:row>
      <xdr:rowOff>9525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8225A81A-E4AB-4DCB-83AE-31EC7EF4DE62}"/>
            </a:ext>
          </a:extLst>
        </xdr:cNvPr>
        <xdr:cNvCxnSpPr/>
      </xdr:nvCxnSpPr>
      <xdr:spPr>
        <a:xfrm>
          <a:off x="17417143" y="4359729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508000</xdr:colOff>
      <xdr:row>64</xdr:row>
      <xdr:rowOff>0</xdr:rowOff>
    </xdr:from>
    <xdr:to>
      <xdr:col>28</xdr:col>
      <xdr:colOff>422275</xdr:colOff>
      <xdr:row>67</xdr:row>
      <xdr:rowOff>180975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8E2D6723-F4F8-4B2E-BF8F-573C85162BE2}"/>
            </a:ext>
          </a:extLst>
        </xdr:cNvPr>
        <xdr:cNvCxnSpPr/>
      </xdr:nvCxnSpPr>
      <xdr:spPr>
        <a:xfrm>
          <a:off x="18210893" y="5687786"/>
          <a:ext cx="676275" cy="766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64</xdr:row>
      <xdr:rowOff>10584</xdr:rowOff>
    </xdr:from>
    <xdr:to>
      <xdr:col>26</xdr:col>
      <xdr:colOff>454025</xdr:colOff>
      <xdr:row>68</xdr:row>
      <xdr:rowOff>1059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B7BE5D46-4771-4763-88B1-FBF1879192CB}"/>
            </a:ext>
          </a:extLst>
        </xdr:cNvPr>
        <xdr:cNvCxnSpPr/>
      </xdr:nvCxnSpPr>
      <xdr:spPr>
        <a:xfrm>
          <a:off x="16718643" y="5698370"/>
          <a:ext cx="676275" cy="7796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508000</xdr:colOff>
      <xdr:row>63</xdr:row>
      <xdr:rowOff>190499</xdr:rowOff>
    </xdr:from>
    <xdr:to>
      <xdr:col>24</xdr:col>
      <xdr:colOff>422275</xdr:colOff>
      <xdr:row>67</xdr:row>
      <xdr:rowOff>180974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4BB672FD-08CB-446D-A4DB-B60BD0C6E270}"/>
            </a:ext>
          </a:extLst>
        </xdr:cNvPr>
        <xdr:cNvCxnSpPr/>
      </xdr:nvCxnSpPr>
      <xdr:spPr>
        <a:xfrm>
          <a:off x="15162893" y="5687785"/>
          <a:ext cx="676275" cy="766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444500</xdr:colOff>
      <xdr:row>64</xdr:row>
      <xdr:rowOff>10583</xdr:rowOff>
    </xdr:from>
    <xdr:to>
      <xdr:col>22</xdr:col>
      <xdr:colOff>358775</xdr:colOff>
      <xdr:row>68</xdr:row>
      <xdr:rowOff>1058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336C3EFD-B3EE-415B-B8FB-2F952FE5DD74}"/>
            </a:ext>
          </a:extLst>
        </xdr:cNvPr>
        <xdr:cNvCxnSpPr/>
      </xdr:nvCxnSpPr>
      <xdr:spPr>
        <a:xfrm>
          <a:off x="13575393" y="5698369"/>
          <a:ext cx="676275" cy="7796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359834</xdr:colOff>
      <xdr:row>64</xdr:row>
      <xdr:rowOff>21167</xdr:rowOff>
    </xdr:from>
    <xdr:to>
      <xdr:col>21</xdr:col>
      <xdr:colOff>264584</xdr:colOff>
      <xdr:row>67</xdr:row>
      <xdr:rowOff>183092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330528F0-0453-4B80-81F7-1CABD9FDD3C9}"/>
            </a:ext>
          </a:extLst>
        </xdr:cNvPr>
        <xdr:cNvCxnSpPr/>
      </xdr:nvCxnSpPr>
      <xdr:spPr>
        <a:xfrm flipH="1">
          <a:off x="12551834" y="5708953"/>
          <a:ext cx="843643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359834</xdr:colOff>
      <xdr:row>64</xdr:row>
      <xdr:rowOff>42334</xdr:rowOff>
    </xdr:from>
    <xdr:to>
      <xdr:col>23</xdr:col>
      <xdr:colOff>264584</xdr:colOff>
      <xdr:row>68</xdr:row>
      <xdr:rowOff>13759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4AC4397A-2387-4B6E-B04E-22540AECD75E}"/>
            </a:ext>
          </a:extLst>
        </xdr:cNvPr>
        <xdr:cNvCxnSpPr/>
      </xdr:nvCxnSpPr>
      <xdr:spPr>
        <a:xfrm flipH="1">
          <a:off x="14252727" y="5730120"/>
          <a:ext cx="666750" cy="76063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64</xdr:row>
      <xdr:rowOff>21167</xdr:rowOff>
    </xdr:from>
    <xdr:to>
      <xdr:col>25</xdr:col>
      <xdr:colOff>285750</xdr:colOff>
      <xdr:row>67</xdr:row>
      <xdr:rowOff>183092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B5DB9BE8-1CAB-447B-8310-5EDB1A420160}"/>
            </a:ext>
          </a:extLst>
        </xdr:cNvPr>
        <xdr:cNvCxnSpPr/>
      </xdr:nvCxnSpPr>
      <xdr:spPr>
        <a:xfrm flipH="1">
          <a:off x="15797893" y="5708953"/>
          <a:ext cx="666750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423334</xdr:colOff>
      <xdr:row>64</xdr:row>
      <xdr:rowOff>10583</xdr:rowOff>
    </xdr:from>
    <xdr:to>
      <xdr:col>27</xdr:col>
      <xdr:colOff>328084</xdr:colOff>
      <xdr:row>67</xdr:row>
      <xdr:rowOff>172508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1EF5A3BF-9D1A-42FA-89A7-26BD21AE1B4A}"/>
            </a:ext>
          </a:extLst>
        </xdr:cNvPr>
        <xdr:cNvCxnSpPr/>
      </xdr:nvCxnSpPr>
      <xdr:spPr>
        <a:xfrm flipH="1">
          <a:off x="17364227" y="5698369"/>
          <a:ext cx="666750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312965</xdr:colOff>
      <xdr:row>69</xdr:row>
      <xdr:rowOff>13608</xdr:rowOff>
    </xdr:from>
    <xdr:to>
      <xdr:col>20</xdr:col>
      <xdr:colOff>394608</xdr:colOff>
      <xdr:row>72</xdr:row>
      <xdr:rowOff>175533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5450F9B3-1667-4262-8B56-FC7AC5FBBC24}"/>
            </a:ext>
          </a:extLst>
        </xdr:cNvPr>
        <xdr:cNvCxnSpPr/>
      </xdr:nvCxnSpPr>
      <xdr:spPr>
        <a:xfrm flipH="1">
          <a:off x="11742965" y="6681108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408215</xdr:colOff>
      <xdr:row>69</xdr:row>
      <xdr:rowOff>27215</xdr:rowOff>
    </xdr:from>
    <xdr:to>
      <xdr:col>22</xdr:col>
      <xdr:colOff>299357</xdr:colOff>
      <xdr:row>72</xdr:row>
      <xdr:rowOff>163285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118F6477-2085-4B02-B74F-C4F75AA9F157}"/>
            </a:ext>
          </a:extLst>
        </xdr:cNvPr>
        <xdr:cNvCxnSpPr/>
      </xdr:nvCxnSpPr>
      <xdr:spPr>
        <a:xfrm flipH="1">
          <a:off x="13539108" y="6694715"/>
          <a:ext cx="653142" cy="76199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244928</xdr:colOff>
      <xdr:row>69</xdr:row>
      <xdr:rowOff>13607</xdr:rowOff>
    </xdr:from>
    <xdr:to>
      <xdr:col>24</xdr:col>
      <xdr:colOff>326571</xdr:colOff>
      <xdr:row>72</xdr:row>
      <xdr:rowOff>175532</xdr:rowOff>
    </xdr:to>
    <xdr:cxnSp macro="">
      <xdr:nvCxnSpPr>
        <xdr:cNvPr id="72" name="Connecteur droit avec flèche 71">
          <a:extLst>
            <a:ext uri="{FF2B5EF4-FFF2-40B4-BE49-F238E27FC236}">
              <a16:creationId xmlns:a16="http://schemas.microsoft.com/office/drawing/2014/main" id="{37F498D1-0B94-40C4-8D97-4B09AB956E9D}"/>
            </a:ext>
          </a:extLst>
        </xdr:cNvPr>
        <xdr:cNvCxnSpPr/>
      </xdr:nvCxnSpPr>
      <xdr:spPr>
        <a:xfrm flipH="1">
          <a:off x="14899821" y="6681107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244928</xdr:colOff>
      <xdr:row>69</xdr:row>
      <xdr:rowOff>13608</xdr:rowOff>
    </xdr:from>
    <xdr:to>
      <xdr:col>26</xdr:col>
      <xdr:colOff>326571</xdr:colOff>
      <xdr:row>72</xdr:row>
      <xdr:rowOff>175533</xdr:rowOff>
    </xdr:to>
    <xdr:cxnSp macro="">
      <xdr:nvCxnSpPr>
        <xdr:cNvPr id="73" name="Connecteur droit avec flèche 72">
          <a:extLst>
            <a:ext uri="{FF2B5EF4-FFF2-40B4-BE49-F238E27FC236}">
              <a16:creationId xmlns:a16="http://schemas.microsoft.com/office/drawing/2014/main" id="{0AD8C4D4-1809-4B67-8698-B50B943D3EDD}"/>
            </a:ext>
          </a:extLst>
        </xdr:cNvPr>
        <xdr:cNvCxnSpPr/>
      </xdr:nvCxnSpPr>
      <xdr:spPr>
        <a:xfrm flipH="1">
          <a:off x="16423821" y="6681108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244929</xdr:colOff>
      <xdr:row>69</xdr:row>
      <xdr:rowOff>13607</xdr:rowOff>
    </xdr:from>
    <xdr:to>
      <xdr:col>28</xdr:col>
      <xdr:colOff>326572</xdr:colOff>
      <xdr:row>72</xdr:row>
      <xdr:rowOff>175532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FC0F7A9D-24FE-425E-95F9-2CCA2C3BD72E}"/>
            </a:ext>
          </a:extLst>
        </xdr:cNvPr>
        <xdr:cNvCxnSpPr/>
      </xdr:nvCxnSpPr>
      <xdr:spPr>
        <a:xfrm flipH="1">
          <a:off x="17947822" y="6681107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394607</xdr:colOff>
      <xdr:row>74</xdr:row>
      <xdr:rowOff>27214</xdr:rowOff>
    </xdr:from>
    <xdr:to>
      <xdr:col>21</xdr:col>
      <xdr:colOff>299357</xdr:colOff>
      <xdr:row>77</xdr:row>
      <xdr:rowOff>189139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4D5703B8-A0B6-4FCB-A5D2-1FE16FC5F0CF}"/>
            </a:ext>
          </a:extLst>
        </xdr:cNvPr>
        <xdr:cNvCxnSpPr/>
      </xdr:nvCxnSpPr>
      <xdr:spPr>
        <a:xfrm flipH="1">
          <a:off x="12586607" y="770164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272143</xdr:colOff>
      <xdr:row>74</xdr:row>
      <xdr:rowOff>13607</xdr:rowOff>
    </xdr:from>
    <xdr:to>
      <xdr:col>25</xdr:col>
      <xdr:colOff>353786</xdr:colOff>
      <xdr:row>77</xdr:row>
      <xdr:rowOff>175532</xdr:rowOff>
    </xdr:to>
    <xdr:cxnSp macro="">
      <xdr:nvCxnSpPr>
        <xdr:cNvPr id="76" name="Connecteur droit avec flèche 75">
          <a:extLst>
            <a:ext uri="{FF2B5EF4-FFF2-40B4-BE49-F238E27FC236}">
              <a16:creationId xmlns:a16="http://schemas.microsoft.com/office/drawing/2014/main" id="{ED7B658E-C133-4F1C-9BE3-F62F834B1BB5}"/>
            </a:ext>
          </a:extLst>
        </xdr:cNvPr>
        <xdr:cNvCxnSpPr/>
      </xdr:nvCxnSpPr>
      <xdr:spPr>
        <a:xfrm flipH="1">
          <a:off x="15689036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272142</xdr:colOff>
      <xdr:row>74</xdr:row>
      <xdr:rowOff>13607</xdr:rowOff>
    </xdr:from>
    <xdr:to>
      <xdr:col>23</xdr:col>
      <xdr:colOff>353785</xdr:colOff>
      <xdr:row>77</xdr:row>
      <xdr:rowOff>175532</xdr:rowOff>
    </xdr:to>
    <xdr:cxnSp macro="">
      <xdr:nvCxnSpPr>
        <xdr:cNvPr id="77" name="Connecteur droit avec flèche 76">
          <a:extLst>
            <a:ext uri="{FF2B5EF4-FFF2-40B4-BE49-F238E27FC236}">
              <a16:creationId xmlns:a16="http://schemas.microsoft.com/office/drawing/2014/main" id="{8BA3B049-C07F-4BDE-85D6-E920AA61839E}"/>
            </a:ext>
          </a:extLst>
        </xdr:cNvPr>
        <xdr:cNvCxnSpPr/>
      </xdr:nvCxnSpPr>
      <xdr:spPr>
        <a:xfrm flipH="1">
          <a:off x="14165035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272143</xdr:colOff>
      <xdr:row>74</xdr:row>
      <xdr:rowOff>27214</xdr:rowOff>
    </xdr:from>
    <xdr:to>
      <xdr:col>19</xdr:col>
      <xdr:colOff>312965</xdr:colOff>
      <xdr:row>77</xdr:row>
      <xdr:rowOff>189139</xdr:rowOff>
    </xdr:to>
    <xdr:cxnSp macro="">
      <xdr:nvCxnSpPr>
        <xdr:cNvPr id="78" name="Connecteur droit avec flèche 77">
          <a:extLst>
            <a:ext uri="{FF2B5EF4-FFF2-40B4-BE49-F238E27FC236}">
              <a16:creationId xmlns:a16="http://schemas.microsoft.com/office/drawing/2014/main" id="{61E2E0B4-91ED-4346-BF64-646A5D2F4BCE}"/>
            </a:ext>
          </a:extLst>
        </xdr:cNvPr>
        <xdr:cNvCxnSpPr/>
      </xdr:nvCxnSpPr>
      <xdr:spPr>
        <a:xfrm flipH="1">
          <a:off x="10899322" y="770164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258535</xdr:colOff>
      <xdr:row>74</xdr:row>
      <xdr:rowOff>13607</xdr:rowOff>
    </xdr:from>
    <xdr:to>
      <xdr:col>29</xdr:col>
      <xdr:colOff>340178</xdr:colOff>
      <xdr:row>77</xdr:row>
      <xdr:rowOff>175532</xdr:rowOff>
    </xdr:to>
    <xdr:cxnSp macro="">
      <xdr:nvCxnSpPr>
        <xdr:cNvPr id="79" name="Connecteur droit avec flèche 78">
          <a:extLst>
            <a:ext uri="{FF2B5EF4-FFF2-40B4-BE49-F238E27FC236}">
              <a16:creationId xmlns:a16="http://schemas.microsoft.com/office/drawing/2014/main" id="{6BB90ABA-97EF-483E-9F3B-F5D9B31D6E23}"/>
            </a:ext>
          </a:extLst>
        </xdr:cNvPr>
        <xdr:cNvCxnSpPr/>
      </xdr:nvCxnSpPr>
      <xdr:spPr>
        <a:xfrm flipH="1">
          <a:off x="18723428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217715</xdr:colOff>
      <xdr:row>74</xdr:row>
      <xdr:rowOff>27215</xdr:rowOff>
    </xdr:from>
    <xdr:to>
      <xdr:col>27</xdr:col>
      <xdr:colOff>299358</xdr:colOff>
      <xdr:row>77</xdr:row>
      <xdr:rowOff>189140</xdr:rowOff>
    </xdr:to>
    <xdr:cxnSp macro="">
      <xdr:nvCxnSpPr>
        <xdr:cNvPr id="80" name="Connecteur droit avec flèche 79">
          <a:extLst>
            <a:ext uri="{FF2B5EF4-FFF2-40B4-BE49-F238E27FC236}">
              <a16:creationId xmlns:a16="http://schemas.microsoft.com/office/drawing/2014/main" id="{B34E7B83-C9DC-40A0-AB42-D2CD83576857}"/>
            </a:ext>
          </a:extLst>
        </xdr:cNvPr>
        <xdr:cNvCxnSpPr/>
      </xdr:nvCxnSpPr>
      <xdr:spPr>
        <a:xfrm flipH="1">
          <a:off x="17158608" y="7701644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571500</xdr:colOff>
      <xdr:row>69</xdr:row>
      <xdr:rowOff>13607</xdr:rowOff>
    </xdr:from>
    <xdr:to>
      <xdr:col>29</xdr:col>
      <xdr:colOff>485775</xdr:colOff>
      <xdr:row>73</xdr:row>
      <xdr:rowOff>4082</xdr:rowOff>
    </xdr:to>
    <xdr:cxnSp macro="">
      <xdr:nvCxnSpPr>
        <xdr:cNvPr id="81" name="Connecteur droit avec flèche 80">
          <a:extLst>
            <a:ext uri="{FF2B5EF4-FFF2-40B4-BE49-F238E27FC236}">
              <a16:creationId xmlns:a16="http://schemas.microsoft.com/office/drawing/2014/main" id="{4F9604E7-ED67-4E81-BB13-5DC5123B18CF}"/>
            </a:ext>
          </a:extLst>
        </xdr:cNvPr>
        <xdr:cNvCxnSpPr/>
      </xdr:nvCxnSpPr>
      <xdr:spPr>
        <a:xfrm>
          <a:off x="19036393" y="6681107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462643</xdr:colOff>
      <xdr:row>74</xdr:row>
      <xdr:rowOff>0</xdr:rowOff>
    </xdr:from>
    <xdr:to>
      <xdr:col>20</xdr:col>
      <xdr:colOff>376918</xdr:colOff>
      <xdr:row>77</xdr:row>
      <xdr:rowOff>180975</xdr:rowOff>
    </xdr:to>
    <xdr:cxnSp macro="">
      <xdr:nvCxnSpPr>
        <xdr:cNvPr id="82" name="Connecteur droit avec flèche 81">
          <a:extLst>
            <a:ext uri="{FF2B5EF4-FFF2-40B4-BE49-F238E27FC236}">
              <a16:creationId xmlns:a16="http://schemas.microsoft.com/office/drawing/2014/main" id="{DB47AD04-C04A-441E-B086-449B9A184196}"/>
            </a:ext>
          </a:extLst>
        </xdr:cNvPr>
        <xdr:cNvCxnSpPr/>
      </xdr:nvCxnSpPr>
      <xdr:spPr>
        <a:xfrm>
          <a:off x="11892643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367393</xdr:colOff>
      <xdr:row>74</xdr:row>
      <xdr:rowOff>0</xdr:rowOff>
    </xdr:from>
    <xdr:to>
      <xdr:col>22</xdr:col>
      <xdr:colOff>281668</xdr:colOff>
      <xdr:row>77</xdr:row>
      <xdr:rowOff>180975</xdr:rowOff>
    </xdr:to>
    <xdr:cxnSp macro="">
      <xdr:nvCxnSpPr>
        <xdr:cNvPr id="83" name="Connecteur droit avec flèche 82">
          <a:extLst>
            <a:ext uri="{FF2B5EF4-FFF2-40B4-BE49-F238E27FC236}">
              <a16:creationId xmlns:a16="http://schemas.microsoft.com/office/drawing/2014/main" id="{453F42A2-CFC2-41EC-82E0-70B1913E110F}"/>
            </a:ext>
          </a:extLst>
        </xdr:cNvPr>
        <xdr:cNvCxnSpPr/>
      </xdr:nvCxnSpPr>
      <xdr:spPr>
        <a:xfrm>
          <a:off x="13498286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73</xdr:row>
      <xdr:rowOff>176893</xdr:rowOff>
    </xdr:from>
    <xdr:to>
      <xdr:col>24</xdr:col>
      <xdr:colOff>295275</xdr:colOff>
      <xdr:row>77</xdr:row>
      <xdr:rowOff>167368</xdr:rowOff>
    </xdr:to>
    <xdr:cxnSp macro="">
      <xdr:nvCxnSpPr>
        <xdr:cNvPr id="84" name="Connecteur droit avec flèche 83">
          <a:extLst>
            <a:ext uri="{FF2B5EF4-FFF2-40B4-BE49-F238E27FC236}">
              <a16:creationId xmlns:a16="http://schemas.microsoft.com/office/drawing/2014/main" id="{7629ABB8-6C97-4DFF-AF26-F8825D7385BE}"/>
            </a:ext>
          </a:extLst>
        </xdr:cNvPr>
        <xdr:cNvCxnSpPr/>
      </xdr:nvCxnSpPr>
      <xdr:spPr>
        <a:xfrm>
          <a:off x="15035893" y="766082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340179</xdr:colOff>
      <xdr:row>74</xdr:row>
      <xdr:rowOff>13607</xdr:rowOff>
    </xdr:from>
    <xdr:to>
      <xdr:col>26</xdr:col>
      <xdr:colOff>254454</xdr:colOff>
      <xdr:row>78</xdr:row>
      <xdr:rowOff>4082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77E8AA6D-BDCB-42B2-8E54-F4231D30FAD1}"/>
            </a:ext>
          </a:extLst>
        </xdr:cNvPr>
        <xdr:cNvCxnSpPr/>
      </xdr:nvCxnSpPr>
      <xdr:spPr>
        <a:xfrm>
          <a:off x="16519072" y="768803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353786</xdr:colOff>
      <xdr:row>74</xdr:row>
      <xdr:rowOff>0</xdr:rowOff>
    </xdr:from>
    <xdr:to>
      <xdr:col>28</xdr:col>
      <xdr:colOff>268061</xdr:colOff>
      <xdr:row>77</xdr:row>
      <xdr:rowOff>180975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DEA9BDAA-169E-4BC5-A6F0-7EDFB11AEB10}"/>
            </a:ext>
          </a:extLst>
        </xdr:cNvPr>
        <xdr:cNvCxnSpPr/>
      </xdr:nvCxnSpPr>
      <xdr:spPr>
        <a:xfrm>
          <a:off x="18056679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598714</xdr:colOff>
      <xdr:row>74</xdr:row>
      <xdr:rowOff>27214</xdr:rowOff>
    </xdr:from>
    <xdr:to>
      <xdr:col>30</xdr:col>
      <xdr:colOff>340178</xdr:colOff>
      <xdr:row>77</xdr:row>
      <xdr:rowOff>153760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B3057EB8-68EC-449B-B632-B1E494EA3553}"/>
            </a:ext>
          </a:extLst>
        </xdr:cNvPr>
        <xdr:cNvCxnSpPr/>
      </xdr:nvCxnSpPr>
      <xdr:spPr>
        <a:xfrm>
          <a:off x="19825607" y="7701643"/>
          <a:ext cx="503464" cy="6980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367393</xdr:colOff>
      <xdr:row>69</xdr:row>
      <xdr:rowOff>27214</xdr:rowOff>
    </xdr:from>
    <xdr:to>
      <xdr:col>27</xdr:col>
      <xdr:colOff>281668</xdr:colOff>
      <xdr:row>73</xdr:row>
      <xdr:rowOff>17689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71A95C6F-03DB-4A39-98F8-6CCAC72335E9}"/>
            </a:ext>
          </a:extLst>
        </xdr:cNvPr>
        <xdr:cNvCxnSpPr/>
      </xdr:nvCxnSpPr>
      <xdr:spPr>
        <a:xfrm>
          <a:off x="17308286" y="6694714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421821</xdr:colOff>
      <xdr:row>68</xdr:row>
      <xdr:rowOff>176893</xdr:rowOff>
    </xdr:from>
    <xdr:to>
      <xdr:col>25</xdr:col>
      <xdr:colOff>336096</xdr:colOff>
      <xdr:row>72</xdr:row>
      <xdr:rowOff>167368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52AFF155-6008-470E-80DB-D07D690C31BD}"/>
            </a:ext>
          </a:extLst>
        </xdr:cNvPr>
        <xdr:cNvCxnSpPr/>
      </xdr:nvCxnSpPr>
      <xdr:spPr>
        <a:xfrm>
          <a:off x="15838714" y="6653893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462643</xdr:colOff>
      <xdr:row>69</xdr:row>
      <xdr:rowOff>40822</xdr:rowOff>
    </xdr:from>
    <xdr:to>
      <xdr:col>23</xdr:col>
      <xdr:colOff>376918</xdr:colOff>
      <xdr:row>73</xdr:row>
      <xdr:rowOff>31297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4FDD170C-8A7C-49E4-90C6-00D103AE910E}"/>
            </a:ext>
          </a:extLst>
        </xdr:cNvPr>
        <xdr:cNvCxnSpPr/>
      </xdr:nvCxnSpPr>
      <xdr:spPr>
        <a:xfrm>
          <a:off x="14355536" y="6708322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571500</xdr:colOff>
      <xdr:row>69</xdr:row>
      <xdr:rowOff>27215</xdr:rowOff>
    </xdr:from>
    <xdr:to>
      <xdr:col>21</xdr:col>
      <xdr:colOff>308882</xdr:colOff>
      <xdr:row>73</xdr:row>
      <xdr:rowOff>17690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4667A408-DE44-4AED-B6F3-4FF986E20321}"/>
            </a:ext>
          </a:extLst>
        </xdr:cNvPr>
        <xdr:cNvCxnSpPr/>
      </xdr:nvCxnSpPr>
      <xdr:spPr>
        <a:xfrm>
          <a:off x="12763500" y="6694715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ABD2-36A8-4525-9FCF-121B07E7D738}">
  <dimension ref="B1:AJ85"/>
  <sheetViews>
    <sheetView showRowColHeaders="0" tabSelected="1" topLeftCell="A6" zoomScale="70" zoomScaleNormal="70" workbookViewId="0">
      <selection activeCell="O33" sqref="O33"/>
    </sheetView>
  </sheetViews>
  <sheetFormatPr baseColWidth="10" defaultRowHeight="14.4" x14ac:dyDescent="0.3"/>
  <cols>
    <col min="1" max="1" width="2.88671875" customWidth="1"/>
    <col min="3" max="3" width="23.5546875" customWidth="1"/>
    <col min="4" max="4" width="9.5546875" customWidth="1"/>
    <col min="5" max="5" width="10" customWidth="1"/>
    <col min="6" max="6" width="13.33203125" customWidth="1"/>
    <col min="7" max="7" width="3" customWidth="1"/>
    <col min="8" max="8" width="21.88671875" customWidth="1"/>
    <col min="9" max="9" width="9.5546875" customWidth="1"/>
    <col min="10" max="10" width="11.44140625" customWidth="1"/>
    <col min="11" max="11" width="13.5546875" customWidth="1"/>
    <col min="12" max="12" width="2.6640625" customWidth="1"/>
    <col min="13" max="13" width="23.44140625" customWidth="1"/>
    <col min="14" max="14" width="9.109375" customWidth="1"/>
    <col min="15" max="15" width="11.5546875" customWidth="1"/>
    <col min="16" max="16" width="14.5546875" customWidth="1"/>
    <col min="17" max="18" width="20" hidden="1" customWidth="1"/>
    <col min="19" max="19" width="12" hidden="1" customWidth="1"/>
    <col min="20" max="20" width="11.44140625" hidden="1" customWidth="1"/>
    <col min="21" max="21" width="14.109375" hidden="1" customWidth="1"/>
    <col min="22" max="32" width="11.44140625" hidden="1" customWidth="1"/>
    <col min="34" max="34" width="14.88671875" customWidth="1"/>
    <col min="35" max="36" width="16" customWidth="1"/>
    <col min="37" max="37" width="13.109375" bestFit="1" customWidth="1"/>
  </cols>
  <sheetData>
    <row r="1" spans="2:36" ht="5.25" customHeight="1" x14ac:dyDescent="0.3"/>
    <row r="2" spans="2:36" ht="4.5" customHeight="1" thickBot="1" x14ac:dyDescent="0.4">
      <c r="K2" s="41"/>
    </row>
    <row r="3" spans="2:36" ht="31.8" thickBot="1" x14ac:dyDescent="0.65">
      <c r="B3" s="69" t="s">
        <v>52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36" ht="5.25" customHeight="1" thickBot="1" x14ac:dyDescent="0.35"/>
    <row r="5" spans="2:36" ht="30" customHeight="1" thickBot="1" x14ac:dyDescent="0.35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43" t="s">
        <v>46</v>
      </c>
      <c r="N5" s="20"/>
      <c r="O5" s="20"/>
      <c r="P5" s="21"/>
      <c r="Q5" s="5"/>
      <c r="T5" s="8"/>
    </row>
    <row r="6" spans="2:36" ht="21.75" customHeight="1" thickBot="1" x14ac:dyDescent="0.35">
      <c r="B6" s="24"/>
      <c r="C6" s="48" t="s">
        <v>63</v>
      </c>
      <c r="D6" s="52"/>
      <c r="E6" s="25"/>
      <c r="F6" s="25"/>
      <c r="G6" s="25"/>
      <c r="H6" s="11" t="s">
        <v>29</v>
      </c>
      <c r="I6" s="25"/>
      <c r="J6" s="33"/>
      <c r="K6" s="25"/>
      <c r="L6" s="25"/>
      <c r="M6" s="13" t="s">
        <v>33</v>
      </c>
      <c r="N6" s="25"/>
      <c r="O6" s="15">
        <f>J7*J11</f>
        <v>0</v>
      </c>
      <c r="P6" s="22"/>
      <c r="Q6" s="16"/>
      <c r="R6" s="16"/>
      <c r="S6" s="16"/>
      <c r="T6" s="9"/>
      <c r="U6" s="9"/>
      <c r="Y6" s="1">
        <f>J11</f>
        <v>0</v>
      </c>
    </row>
    <row r="7" spans="2:36" ht="21.75" customHeight="1" thickBot="1" x14ac:dyDescent="0.4">
      <c r="B7" s="24"/>
      <c r="C7" s="25"/>
      <c r="D7" s="25"/>
      <c r="E7" s="25"/>
      <c r="F7" s="25"/>
      <c r="G7" s="25"/>
      <c r="H7" s="11" t="s">
        <v>30</v>
      </c>
      <c r="I7" s="25"/>
      <c r="J7" s="40">
        <f>IF(J9="Dou",J6*2,IF(J9="TRI",J6*3,J6))</f>
        <v>0</v>
      </c>
      <c r="K7" s="25"/>
      <c r="L7" s="25"/>
      <c r="M7" s="13" t="s">
        <v>34</v>
      </c>
      <c r="N7" s="25"/>
      <c r="O7" s="35"/>
      <c r="P7" s="22"/>
      <c r="U7" s="9"/>
      <c r="AH7" s="41" t="s">
        <v>49</v>
      </c>
      <c r="AI7" s="41"/>
      <c r="AJ7" s="41"/>
    </row>
    <row r="8" spans="2:36" ht="7.5" customHeight="1" thickBot="1" x14ac:dyDescent="0.4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S8" s="4"/>
    </row>
    <row r="9" spans="2:36" ht="24" customHeight="1" thickBot="1" x14ac:dyDescent="0.35">
      <c r="B9" s="24"/>
      <c r="C9" s="25"/>
      <c r="D9" s="25"/>
      <c r="E9" s="25"/>
      <c r="F9" s="25"/>
      <c r="G9" s="25"/>
      <c r="H9" s="12" t="s">
        <v>31</v>
      </c>
      <c r="I9" s="25"/>
      <c r="J9" s="34"/>
      <c r="K9" s="25"/>
      <c r="L9" s="25"/>
      <c r="M9" s="13" t="s">
        <v>36</v>
      </c>
      <c r="N9" s="25"/>
      <c r="O9" s="15">
        <f>O6*O7</f>
        <v>0</v>
      </c>
      <c r="P9" s="22"/>
    </row>
    <row r="10" spans="2:36" ht="18.600000000000001" thickBot="1" x14ac:dyDescent="0.4">
      <c r="B10" s="24"/>
      <c r="C10" s="25"/>
      <c r="D10" s="25"/>
      <c r="E10" s="25"/>
      <c r="F10" s="25"/>
      <c r="G10" s="25"/>
      <c r="H10" s="25"/>
      <c r="I10" s="24"/>
      <c r="J10" s="25"/>
      <c r="K10" s="25"/>
      <c r="L10" s="25"/>
      <c r="M10" s="25"/>
      <c r="N10" s="25"/>
      <c r="O10" s="25"/>
      <c r="P10" s="22"/>
      <c r="S10" t="s">
        <v>62</v>
      </c>
      <c r="AH10" s="41" t="s">
        <v>47</v>
      </c>
      <c r="AI10" s="41"/>
      <c r="AJ10" s="41"/>
    </row>
    <row r="11" spans="2:36" ht="24.75" customHeight="1" thickBot="1" x14ac:dyDescent="0.35">
      <c r="B11" s="24"/>
      <c r="C11" s="25"/>
      <c r="D11" s="25"/>
      <c r="E11" s="25"/>
      <c r="F11" s="25"/>
      <c r="G11" s="25"/>
      <c r="H11" s="11" t="s">
        <v>32</v>
      </c>
      <c r="I11" s="25"/>
      <c r="J11" s="34"/>
      <c r="K11" s="25"/>
      <c r="L11" s="25"/>
      <c r="M11" s="14" t="s">
        <v>35</v>
      </c>
      <c r="N11" s="25"/>
      <c r="O11" s="15">
        <f>O6+O9</f>
        <v>0</v>
      </c>
      <c r="P11" s="22"/>
      <c r="S11" t="s">
        <v>28</v>
      </c>
      <c r="V11" t="s">
        <v>0</v>
      </c>
      <c r="X11" s="1">
        <f>Y6/2</f>
        <v>0</v>
      </c>
      <c r="Z11" s="1">
        <f>Y6/2</f>
        <v>0</v>
      </c>
    </row>
    <row r="12" spans="2:36" ht="15" customHeight="1" thickBot="1" x14ac:dyDescent="0.4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2"/>
      <c r="S12" t="s">
        <v>56</v>
      </c>
      <c r="X12" s="3" t="s">
        <v>3</v>
      </c>
      <c r="Z12" s="3" t="s">
        <v>7</v>
      </c>
      <c r="AH12" s="41" t="s">
        <v>48</v>
      </c>
      <c r="AI12" s="41"/>
      <c r="AJ12" s="41"/>
    </row>
    <row r="13" spans="2:36" ht="25.5" customHeight="1" thickBot="1" x14ac:dyDescent="0.35">
      <c r="B13" s="24"/>
      <c r="C13" s="75" t="s">
        <v>57</v>
      </c>
      <c r="D13" s="76"/>
      <c r="E13" s="77"/>
      <c r="F13" s="25"/>
      <c r="G13" s="25"/>
      <c r="H13" s="57" t="s">
        <v>37</v>
      </c>
      <c r="I13" s="58"/>
      <c r="J13" s="59"/>
      <c r="K13" s="25"/>
      <c r="L13" s="25"/>
      <c r="M13" s="60" t="s">
        <v>38</v>
      </c>
      <c r="N13" s="61"/>
      <c r="O13" s="62"/>
      <c r="P13" s="22"/>
    </row>
    <row r="14" spans="2:36" ht="11.25" customHeight="1" x14ac:dyDescent="0.3">
      <c r="B14" s="24"/>
      <c r="C14" s="50"/>
      <c r="D14" s="50"/>
      <c r="E14" s="50"/>
      <c r="F14" s="51"/>
      <c r="G14" s="51"/>
      <c r="H14" s="50"/>
      <c r="I14" s="50"/>
      <c r="J14" s="50"/>
      <c r="K14" s="51"/>
      <c r="L14" s="51"/>
      <c r="M14" s="50"/>
      <c r="N14" s="50"/>
      <c r="O14" s="50"/>
      <c r="P14" s="22"/>
    </row>
    <row r="15" spans="2:36" ht="37.5" customHeight="1" thickBot="1" x14ac:dyDescent="0.35">
      <c r="B15" s="24"/>
      <c r="C15" s="49" t="s">
        <v>15</v>
      </c>
      <c r="D15" s="49"/>
      <c r="E15" s="49"/>
      <c r="F15" s="49"/>
      <c r="G15" s="49"/>
      <c r="H15" s="49" t="s">
        <v>15</v>
      </c>
      <c r="I15" s="49"/>
      <c r="J15" s="49"/>
      <c r="K15" s="49"/>
      <c r="L15" s="49"/>
      <c r="M15" s="49" t="s">
        <v>15</v>
      </c>
      <c r="N15" s="49"/>
      <c r="O15" s="49"/>
      <c r="P15" s="22"/>
      <c r="S15" t="s">
        <v>64</v>
      </c>
    </row>
    <row r="16" spans="2:36" ht="20.25" customHeight="1" thickBot="1" x14ac:dyDescent="0.35">
      <c r="B16" s="24"/>
      <c r="C16" s="25"/>
      <c r="D16" s="29" t="s">
        <v>43</v>
      </c>
      <c r="E16" s="29" t="s">
        <v>44</v>
      </c>
      <c r="F16" s="36" t="s">
        <v>45</v>
      </c>
      <c r="G16" s="25"/>
      <c r="H16" s="25"/>
      <c r="I16" s="29" t="s">
        <v>43</v>
      </c>
      <c r="J16" s="29" t="s">
        <v>44</v>
      </c>
      <c r="K16" s="36" t="s">
        <v>45</v>
      </c>
      <c r="L16" s="37"/>
      <c r="M16" s="25"/>
      <c r="N16" s="29" t="s">
        <v>43</v>
      </c>
      <c r="O16" s="29" t="s">
        <v>44</v>
      </c>
      <c r="P16" s="36" t="s">
        <v>45</v>
      </c>
      <c r="S16" t="s">
        <v>65</v>
      </c>
    </row>
    <row r="17" spans="2:36" ht="27" customHeight="1" thickBot="1" x14ac:dyDescent="0.35">
      <c r="B17" s="24"/>
      <c r="C17" s="13" t="s">
        <v>58</v>
      </c>
      <c r="D17" s="17">
        <f>Y31</f>
        <v>0</v>
      </c>
      <c r="E17" s="46"/>
      <c r="F17" s="47">
        <f>D17*E17</f>
        <v>0</v>
      </c>
      <c r="G17" s="25"/>
      <c r="H17" s="13" t="s">
        <v>39</v>
      </c>
      <c r="I17" s="17">
        <f>X36</f>
        <v>0</v>
      </c>
      <c r="J17" s="46"/>
      <c r="K17" s="47">
        <f>I17*J17</f>
        <v>0</v>
      </c>
      <c r="L17" s="38"/>
      <c r="M17" s="13" t="s">
        <v>39</v>
      </c>
      <c r="N17" s="18">
        <f>Y42</f>
        <v>0</v>
      </c>
      <c r="O17" s="46"/>
      <c r="P17" s="47">
        <f>N17*O17</f>
        <v>0</v>
      </c>
      <c r="S17" t="s">
        <v>66</v>
      </c>
    </row>
    <row r="18" spans="2:36" ht="18.600000000000001" thickBot="1" x14ac:dyDescent="0.35">
      <c r="B18" s="24"/>
      <c r="C18" s="25"/>
      <c r="D18" s="28"/>
      <c r="E18" s="28"/>
      <c r="F18" s="28"/>
      <c r="G18" s="25"/>
      <c r="H18" s="25"/>
      <c r="I18" s="28"/>
      <c r="J18" s="28"/>
      <c r="K18" s="28"/>
      <c r="L18" s="25"/>
      <c r="M18" s="25"/>
      <c r="N18" s="28"/>
      <c r="O18" s="28"/>
      <c r="P18" s="22"/>
      <c r="U18" t="s">
        <v>1</v>
      </c>
      <c r="W18" s="1">
        <f>X11/2</f>
        <v>0</v>
      </c>
      <c r="Y18" s="1">
        <f>X11/2+Z11/2</f>
        <v>0</v>
      </c>
      <c r="AA18" s="1">
        <f>Z11/2</f>
        <v>0</v>
      </c>
    </row>
    <row r="19" spans="2:36" ht="26.25" customHeight="1" thickBot="1" x14ac:dyDescent="0.35">
      <c r="B19" s="24"/>
      <c r="C19" s="13" t="s">
        <v>39</v>
      </c>
      <c r="D19" s="17">
        <f>W31</f>
        <v>0</v>
      </c>
      <c r="E19" s="46"/>
      <c r="F19" s="47">
        <f>D19*E19</f>
        <v>0</v>
      </c>
      <c r="G19" s="25"/>
      <c r="H19" s="13" t="s">
        <v>40</v>
      </c>
      <c r="I19" s="17">
        <f>V36</f>
        <v>0</v>
      </c>
      <c r="J19" s="46"/>
      <c r="K19" s="47">
        <f>I19*J19</f>
        <v>0</v>
      </c>
      <c r="L19" s="38"/>
      <c r="M19" s="13" t="s">
        <v>40</v>
      </c>
      <c r="N19" s="17">
        <f>W42</f>
        <v>0</v>
      </c>
      <c r="O19" s="46"/>
      <c r="P19" s="47">
        <f>N19*O19</f>
        <v>0</v>
      </c>
      <c r="W19" s="3" t="s">
        <v>4</v>
      </c>
      <c r="Y19" s="2" t="s">
        <v>5</v>
      </c>
      <c r="AA19" s="3" t="s">
        <v>6</v>
      </c>
    </row>
    <row r="20" spans="2:36" ht="18.600000000000001" thickBot="1" x14ac:dyDescent="0.4">
      <c r="B20" s="24"/>
      <c r="C20" s="25"/>
      <c r="D20" s="28"/>
      <c r="E20" s="28"/>
      <c r="F20" s="28"/>
      <c r="G20" s="25"/>
      <c r="H20" s="25"/>
      <c r="I20" s="28"/>
      <c r="J20" s="28"/>
      <c r="K20" s="28"/>
      <c r="L20" s="25"/>
      <c r="M20" s="25"/>
      <c r="N20" s="28"/>
      <c r="O20" s="28"/>
      <c r="P20" s="22"/>
      <c r="AH20" s="42" t="s">
        <v>50</v>
      </c>
    </row>
    <row r="21" spans="2:36" ht="25.5" customHeight="1" thickBot="1" x14ac:dyDescent="0.35">
      <c r="B21" s="24"/>
      <c r="C21" s="13" t="s">
        <v>40</v>
      </c>
      <c r="D21" s="17">
        <f>U31</f>
        <v>0</v>
      </c>
      <c r="E21" s="46"/>
      <c r="F21" s="47">
        <f>D21*E21</f>
        <v>0</v>
      </c>
      <c r="G21" s="25"/>
      <c r="H21" s="13" t="s">
        <v>41</v>
      </c>
      <c r="I21" s="17">
        <f>T36</f>
        <v>0</v>
      </c>
      <c r="J21" s="46"/>
      <c r="K21" s="47">
        <f>I21*J21</f>
        <v>0</v>
      </c>
      <c r="L21" s="38"/>
      <c r="M21" s="13" t="s">
        <v>41</v>
      </c>
      <c r="N21" s="17">
        <f>U42</f>
        <v>0</v>
      </c>
      <c r="O21" s="46"/>
      <c r="P21" s="47">
        <f>N21*O21</f>
        <v>0</v>
      </c>
    </row>
    <row r="22" spans="2:36" ht="18.600000000000001" thickBot="1" x14ac:dyDescent="0.4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8"/>
      <c r="O22" s="28"/>
      <c r="P22" s="22"/>
      <c r="AI22" s="42"/>
      <c r="AJ22" s="42"/>
    </row>
    <row r="23" spans="2:36" ht="13.5" customHeight="1" thickBot="1" x14ac:dyDescent="0.35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63" t="s">
        <v>42</v>
      </c>
      <c r="N23" s="65">
        <f>S42</f>
        <v>0</v>
      </c>
      <c r="O23" s="67"/>
      <c r="P23" s="53">
        <f>O23*N23</f>
        <v>0</v>
      </c>
      <c r="U23" t="s">
        <v>2</v>
      </c>
      <c r="V23" s="1">
        <f>W18/2</f>
        <v>0</v>
      </c>
      <c r="X23" s="1">
        <f>W18/2+Y18/2</f>
        <v>0</v>
      </c>
      <c r="Z23" s="1">
        <f>Y18/2+AA18/2</f>
        <v>0</v>
      </c>
      <c r="AB23" s="1">
        <f>AA18/2</f>
        <v>0</v>
      </c>
    </row>
    <row r="24" spans="2:36" ht="14.25" customHeight="1" thickBot="1" x14ac:dyDescent="0.35">
      <c r="B24" s="24"/>
      <c r="C24" s="25"/>
      <c r="D24" s="55" t="s">
        <v>45</v>
      </c>
      <c r="E24" s="55"/>
      <c r="F24" s="47">
        <f>F17+F19+F21</f>
        <v>0</v>
      </c>
      <c r="G24" s="25"/>
      <c r="H24" s="25"/>
      <c r="I24" s="55" t="s">
        <v>45</v>
      </c>
      <c r="J24" s="55"/>
      <c r="K24" s="47">
        <f>K17+K19+K21</f>
        <v>0</v>
      </c>
      <c r="L24" s="25"/>
      <c r="M24" s="64"/>
      <c r="N24" s="66"/>
      <c r="O24" s="68"/>
      <c r="P24" s="54"/>
      <c r="V24" s="3" t="s">
        <v>11</v>
      </c>
      <c r="X24" s="2" t="s">
        <v>10</v>
      </c>
      <c r="Z24" s="2" t="s">
        <v>9</v>
      </c>
      <c r="AB24" s="3" t="s">
        <v>8</v>
      </c>
    </row>
    <row r="25" spans="2:36" ht="15" thickBot="1" x14ac:dyDescent="0.35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2"/>
    </row>
    <row r="26" spans="2:36" ht="18.600000000000001" thickBot="1" x14ac:dyDescent="0.3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55" t="s">
        <v>45</v>
      </c>
      <c r="O26" s="55"/>
      <c r="P26" s="47">
        <f>P17+P19+P21+P23</f>
        <v>0</v>
      </c>
    </row>
    <row r="27" spans="2:36" ht="15" thickBot="1" x14ac:dyDescent="0.35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56"/>
      <c r="O27" s="56"/>
      <c r="P27" s="23"/>
    </row>
    <row r="28" spans="2:36" ht="30" customHeight="1" thickBot="1" x14ac:dyDescent="0.5">
      <c r="T28" t="s">
        <v>12</v>
      </c>
      <c r="U28" s="1">
        <f>V23/2</f>
        <v>0</v>
      </c>
      <c r="W28" s="1">
        <f>V23/2+X23/2</f>
        <v>0</v>
      </c>
      <c r="Y28" s="1">
        <f>X23/2+Z23/2</f>
        <v>0</v>
      </c>
      <c r="AA28" s="1">
        <f>Z23/2+AB23/2</f>
        <v>0</v>
      </c>
      <c r="AC28" s="1">
        <f>AB23/2</f>
        <v>0</v>
      </c>
      <c r="AH28" s="44" t="s">
        <v>54</v>
      </c>
      <c r="AI28" s="44"/>
      <c r="AJ28" s="44"/>
    </row>
    <row r="29" spans="2:36" ht="26.4" thickBot="1" x14ac:dyDescent="0.55000000000000004">
      <c r="B29" s="72" t="s">
        <v>53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U29" s="3" t="s">
        <v>14</v>
      </c>
      <c r="W29" s="3" t="s">
        <v>20</v>
      </c>
      <c r="Y29" s="3" t="s">
        <v>21</v>
      </c>
      <c r="AA29" s="3" t="s">
        <v>19</v>
      </c>
      <c r="AC29" s="3" t="s">
        <v>13</v>
      </c>
      <c r="AH29" s="78">
        <f>O11+O37</f>
        <v>0</v>
      </c>
      <c r="AI29" s="79"/>
      <c r="AJ29" s="80"/>
    </row>
    <row r="30" spans="2:36" ht="6" customHeight="1" thickBot="1" x14ac:dyDescent="0.35">
      <c r="U30" s="3"/>
      <c r="W30" s="3"/>
      <c r="Y30" s="3"/>
      <c r="AA30" s="3"/>
      <c r="AC30" s="3"/>
    </row>
    <row r="31" spans="2:36" ht="15" thickBot="1" x14ac:dyDescent="0.3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  <c r="R31" s="9">
        <f>U31+W31+Y31+AA31+AC31</f>
        <v>0</v>
      </c>
      <c r="U31" s="7">
        <f>ROUND(U28,0)</f>
        <v>0</v>
      </c>
      <c r="W31" s="7">
        <f>ROUND(W28,0)</f>
        <v>0</v>
      </c>
      <c r="Y31" s="7">
        <f>ROUND(Y28,0)</f>
        <v>0</v>
      </c>
      <c r="AA31" s="7">
        <f>ROUND(AA28,0)</f>
        <v>0</v>
      </c>
      <c r="AC31" s="7">
        <f>ROUND(AC28,0)</f>
        <v>0</v>
      </c>
    </row>
    <row r="32" spans="2:36" ht="23.25" customHeight="1" thickBot="1" x14ac:dyDescent="0.5">
      <c r="B32" s="24"/>
      <c r="C32" s="48" t="s">
        <v>63</v>
      </c>
      <c r="D32" s="52"/>
      <c r="E32" s="25"/>
      <c r="F32" s="25"/>
      <c r="G32" s="25"/>
      <c r="H32" s="11" t="s">
        <v>29</v>
      </c>
      <c r="I32" s="25"/>
      <c r="J32" s="33"/>
      <c r="K32" s="25"/>
      <c r="L32" s="25"/>
      <c r="M32" s="13" t="s">
        <v>33</v>
      </c>
      <c r="N32" s="25"/>
      <c r="O32" s="15">
        <f>J33*J37</f>
        <v>0</v>
      </c>
      <c r="P32" s="22"/>
      <c r="R32" s="9">
        <f>U32+W32+Y32</f>
        <v>0</v>
      </c>
      <c r="W32" s="3"/>
      <c r="Y32" s="3"/>
      <c r="AA32" s="3"/>
      <c r="AC32" s="3"/>
      <c r="AH32" s="44" t="s">
        <v>55</v>
      </c>
    </row>
    <row r="33" spans="2:36" ht="24" customHeight="1" thickBot="1" x14ac:dyDescent="0.35">
      <c r="B33" s="24"/>
      <c r="C33" s="25"/>
      <c r="D33" s="25"/>
      <c r="E33" s="25"/>
      <c r="F33" s="25"/>
      <c r="G33" s="25"/>
      <c r="H33" s="11" t="s">
        <v>30</v>
      </c>
      <c r="I33" s="25"/>
      <c r="J33" s="40">
        <f>IF(J35="Dou",J32*2,IF(J35="TRI",J32*3,J32))</f>
        <v>0</v>
      </c>
      <c r="K33" s="25"/>
      <c r="L33" s="25"/>
      <c r="M33" s="13" t="s">
        <v>34</v>
      </c>
      <c r="N33" s="25"/>
      <c r="O33" s="35"/>
      <c r="P33" s="22"/>
      <c r="R33" s="9"/>
      <c r="S33" t="s">
        <v>16</v>
      </c>
      <c r="T33" s="10">
        <f>U28/2</f>
        <v>0</v>
      </c>
      <c r="U33" s="3"/>
      <c r="V33" s="1">
        <f>U28/2+W28/2</f>
        <v>0</v>
      </c>
      <c r="W33" s="3"/>
      <c r="X33" s="1">
        <f>W28/2+Y28/2</f>
        <v>0</v>
      </c>
      <c r="Y33" s="3"/>
      <c r="Z33" s="1">
        <f>Y28/2+AA28/2</f>
        <v>0</v>
      </c>
      <c r="AA33" s="3"/>
      <c r="AB33" s="1">
        <f>AA28/2+AC28/2</f>
        <v>0</v>
      </c>
      <c r="AC33" s="3"/>
      <c r="AD33" s="1">
        <f>AC28/2</f>
        <v>0</v>
      </c>
      <c r="AH33" s="81" t="s">
        <v>59</v>
      </c>
      <c r="AI33" s="81" t="s">
        <v>60</v>
      </c>
      <c r="AJ33" s="81" t="s">
        <v>61</v>
      </c>
    </row>
    <row r="34" spans="2:36" ht="15" thickBot="1" x14ac:dyDescent="0.35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  <c r="T34" s="3" t="s">
        <v>22</v>
      </c>
      <c r="U34" s="3"/>
      <c r="V34" s="3" t="s">
        <v>24</v>
      </c>
      <c r="W34" s="3"/>
      <c r="X34" s="3" t="s">
        <v>25</v>
      </c>
      <c r="Y34" s="3"/>
      <c r="Z34" s="3" t="s">
        <v>26</v>
      </c>
      <c r="AA34" s="3"/>
      <c r="AB34" s="3" t="s">
        <v>27</v>
      </c>
      <c r="AC34" s="3"/>
      <c r="AD34" s="3" t="s">
        <v>18</v>
      </c>
      <c r="AH34" s="82"/>
      <c r="AI34" s="82"/>
      <c r="AJ34" s="82"/>
    </row>
    <row r="35" spans="2:36" ht="23.25" customHeight="1" thickBot="1" x14ac:dyDescent="0.35">
      <c r="B35" s="24"/>
      <c r="C35" s="25"/>
      <c r="D35" s="25"/>
      <c r="E35" s="25"/>
      <c r="F35" s="25"/>
      <c r="G35" s="25"/>
      <c r="H35" s="12" t="s">
        <v>31</v>
      </c>
      <c r="I35" s="25"/>
      <c r="J35" s="34"/>
      <c r="K35" s="25"/>
      <c r="L35" s="25"/>
      <c r="M35" s="13" t="s">
        <v>36</v>
      </c>
      <c r="N35" s="25"/>
      <c r="O35" s="15">
        <f>O32*O33</f>
        <v>0</v>
      </c>
      <c r="P35" s="22"/>
      <c r="U35" s="3"/>
      <c r="W35" s="3"/>
      <c r="Y35" s="3"/>
      <c r="AA35" s="3"/>
      <c r="AC35" s="3"/>
      <c r="AH35" s="45">
        <f>F24+F50</f>
        <v>0</v>
      </c>
      <c r="AI35" s="45">
        <f>K24+K50</f>
        <v>0</v>
      </c>
      <c r="AJ35" s="45">
        <f>P26+P52</f>
        <v>0</v>
      </c>
    </row>
    <row r="36" spans="2:36" ht="15" thickBot="1" x14ac:dyDescent="0.35">
      <c r="B36" s="24"/>
      <c r="C36" s="25"/>
      <c r="D36" s="25"/>
      <c r="E36" s="25"/>
      <c r="F36" s="25"/>
      <c r="G36" s="25"/>
      <c r="H36" s="25"/>
      <c r="I36" s="24"/>
      <c r="J36" s="25"/>
      <c r="K36" s="25"/>
      <c r="L36" s="25"/>
      <c r="M36" s="25"/>
      <c r="N36" s="25"/>
      <c r="O36" s="25"/>
      <c r="P36" s="22"/>
      <c r="R36" s="9">
        <f>T33+V33+X33+Z33+AB33+AD33</f>
        <v>0</v>
      </c>
      <c r="T36" s="7">
        <f>T33</f>
        <v>0</v>
      </c>
      <c r="U36" s="3"/>
      <c r="V36" s="7">
        <f>V33</f>
        <v>0</v>
      </c>
      <c r="W36" s="3"/>
      <c r="X36" s="7">
        <f>X33</f>
        <v>0</v>
      </c>
      <c r="Y36" s="3"/>
      <c r="Z36" s="7">
        <f>Z33</f>
        <v>0</v>
      </c>
      <c r="AA36" s="3"/>
      <c r="AB36" s="7">
        <f>AB33</f>
        <v>0</v>
      </c>
      <c r="AC36" s="3"/>
      <c r="AD36" s="7">
        <f>AD33</f>
        <v>0</v>
      </c>
    </row>
    <row r="37" spans="2:36" ht="24" customHeight="1" thickBot="1" x14ac:dyDescent="0.5">
      <c r="B37" s="24"/>
      <c r="C37" s="25"/>
      <c r="D37" s="25"/>
      <c r="E37" s="25"/>
      <c r="F37" s="25"/>
      <c r="G37" s="25"/>
      <c r="H37" s="11" t="s">
        <v>32</v>
      </c>
      <c r="I37" s="25"/>
      <c r="J37" s="34"/>
      <c r="K37" s="25"/>
      <c r="L37" s="25"/>
      <c r="M37" s="14" t="s">
        <v>35</v>
      </c>
      <c r="N37" s="25"/>
      <c r="O37" s="15">
        <f>O32+O35</f>
        <v>0</v>
      </c>
      <c r="P37" s="22"/>
      <c r="R37" s="8"/>
      <c r="T37" s="8"/>
      <c r="U37" s="3"/>
      <c r="V37" s="8"/>
      <c r="W37" s="3"/>
      <c r="X37" s="8"/>
      <c r="Y37" s="3"/>
      <c r="AA37" s="3"/>
      <c r="AC37" s="3"/>
      <c r="AI37" s="44"/>
      <c r="AJ37" s="44"/>
    </row>
    <row r="38" spans="2:36" ht="15" thickBot="1" x14ac:dyDescent="0.35"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2"/>
      <c r="R38" t="s">
        <v>17</v>
      </c>
      <c r="S38" s="1">
        <f>ROUND(T33/2,0)</f>
        <v>0</v>
      </c>
      <c r="T38">
        <f>$U$6*T37</f>
        <v>0</v>
      </c>
      <c r="U38" s="1">
        <f>ROUND(T33/2+V33/2,0)</f>
        <v>0</v>
      </c>
      <c r="V38">
        <f>$U$6*V37</f>
        <v>0</v>
      </c>
      <c r="W38" s="1">
        <f>ROUND(V33/2+X33/2,0)</f>
        <v>0</v>
      </c>
      <c r="X38">
        <f>$U$6*X37</f>
        <v>0</v>
      </c>
      <c r="Y38" s="1">
        <f>ROUND(X33/2+Z33/2,0)</f>
        <v>0</v>
      </c>
      <c r="AA38" s="1">
        <f>ROUND(Z33/2+AB33/2,0)</f>
        <v>0</v>
      </c>
      <c r="AC38" s="1">
        <f>ROUND(AB33/2+AD33/2,0)</f>
        <v>0</v>
      </c>
      <c r="AE38" s="1">
        <f>ROUND(AD33/2,0)</f>
        <v>0</v>
      </c>
    </row>
    <row r="39" spans="2:36" ht="23.25" customHeight="1" thickBot="1" x14ac:dyDescent="0.35">
      <c r="B39" s="24"/>
      <c r="C39" s="75" t="s">
        <v>57</v>
      </c>
      <c r="D39" s="76"/>
      <c r="E39" s="77"/>
      <c r="F39" s="25"/>
      <c r="G39" s="25"/>
      <c r="H39" s="57" t="s">
        <v>37</v>
      </c>
      <c r="I39" s="58"/>
      <c r="J39" s="59"/>
      <c r="K39" s="25"/>
      <c r="L39" s="25"/>
      <c r="M39" s="60" t="s">
        <v>38</v>
      </c>
      <c r="N39" s="61"/>
      <c r="O39" s="62"/>
      <c r="P39" s="22"/>
      <c r="S39" s="3" t="s">
        <v>23</v>
      </c>
      <c r="U39" s="3" t="s">
        <v>22</v>
      </c>
      <c r="W39" s="3" t="s">
        <v>14</v>
      </c>
      <c r="Y39" s="3" t="s">
        <v>11</v>
      </c>
      <c r="AA39" s="3" t="s">
        <v>4</v>
      </c>
      <c r="AC39" s="3" t="s">
        <v>3</v>
      </c>
      <c r="AE39" s="3" t="s">
        <v>51</v>
      </c>
    </row>
    <row r="40" spans="2:36" ht="21.75" customHeight="1" x14ac:dyDescent="0.3">
      <c r="B40" s="24"/>
      <c r="C40" s="50"/>
      <c r="D40" s="50"/>
      <c r="E40" s="50"/>
      <c r="F40" s="51"/>
      <c r="G40" s="51"/>
      <c r="H40" s="50"/>
      <c r="I40" s="50"/>
      <c r="J40" s="50"/>
      <c r="K40" s="51"/>
      <c r="L40" s="51"/>
      <c r="M40" s="50"/>
      <c r="N40" s="50"/>
      <c r="O40" s="50"/>
      <c r="P40" s="22"/>
      <c r="S40" s="3"/>
      <c r="U40" s="3"/>
      <c r="W40" s="3"/>
      <c r="Y40" s="3"/>
      <c r="AA40" s="3"/>
      <c r="AC40" s="3"/>
      <c r="AE40" s="3"/>
    </row>
    <row r="41" spans="2:36" ht="37.5" customHeight="1" thickBot="1" x14ac:dyDescent="0.35">
      <c r="B41" s="24"/>
      <c r="C41" s="49" t="s">
        <v>15</v>
      </c>
      <c r="D41" s="49"/>
      <c r="E41" s="49"/>
      <c r="F41" s="49"/>
      <c r="G41" s="49"/>
      <c r="H41" s="49" t="s">
        <v>15</v>
      </c>
      <c r="I41" s="49"/>
      <c r="J41" s="49"/>
      <c r="K41" s="49"/>
      <c r="L41" s="49"/>
      <c r="M41" s="49" t="s">
        <v>15</v>
      </c>
      <c r="N41" s="49"/>
      <c r="O41" s="49"/>
      <c r="P41" s="22"/>
      <c r="U41" s="3"/>
      <c r="W41" s="3"/>
      <c r="Y41" s="3"/>
      <c r="AA41" s="3"/>
      <c r="AC41" s="3"/>
    </row>
    <row r="42" spans="2:36" ht="15" thickBot="1" x14ac:dyDescent="0.35">
      <c r="B42" s="24"/>
      <c r="C42" s="25"/>
      <c r="D42" s="29" t="s">
        <v>43</v>
      </c>
      <c r="E42" s="29" t="s">
        <v>44</v>
      </c>
      <c r="F42" s="36" t="s">
        <v>45</v>
      </c>
      <c r="G42" s="25"/>
      <c r="H42" s="25"/>
      <c r="I42" s="29" t="s">
        <v>43</v>
      </c>
      <c r="J42" s="29" t="s">
        <v>44</v>
      </c>
      <c r="K42" s="36" t="s">
        <v>45</v>
      </c>
      <c r="L42" s="37"/>
      <c r="M42" s="25"/>
      <c r="N42" s="29" t="s">
        <v>43</v>
      </c>
      <c r="O42" s="29" t="s">
        <v>44</v>
      </c>
      <c r="P42" s="36" t="s">
        <v>45</v>
      </c>
      <c r="Q42" s="5"/>
      <c r="R42" s="9">
        <f>S38+U38+W38+Y38+AA38+AC38+AE38</f>
        <v>0</v>
      </c>
      <c r="S42" s="7">
        <f>S38</f>
        <v>0</v>
      </c>
      <c r="U42" s="7">
        <f>U38</f>
        <v>0</v>
      </c>
      <c r="V42" s="6"/>
      <c r="W42" s="7">
        <f>W38</f>
        <v>0</v>
      </c>
      <c r="X42" s="6"/>
      <c r="Y42" s="7">
        <f>Y38</f>
        <v>0</v>
      </c>
      <c r="Z42" s="6"/>
      <c r="AA42" s="7">
        <f>AA38</f>
        <v>0</v>
      </c>
      <c r="AB42" s="6"/>
      <c r="AC42" s="7">
        <f>AC38</f>
        <v>0</v>
      </c>
      <c r="AE42" s="7">
        <f>AE38</f>
        <v>0</v>
      </c>
    </row>
    <row r="43" spans="2:36" ht="28.5" customHeight="1" thickBot="1" x14ac:dyDescent="0.35">
      <c r="B43" s="24"/>
      <c r="C43" s="13" t="s">
        <v>58</v>
      </c>
      <c r="D43" s="17">
        <f>Y72</f>
        <v>0</v>
      </c>
      <c r="E43" s="46"/>
      <c r="F43" s="47">
        <f>D43*E43</f>
        <v>0</v>
      </c>
      <c r="G43" s="25"/>
      <c r="H43" s="13" t="s">
        <v>39</v>
      </c>
      <c r="I43" s="17">
        <f>X77</f>
        <v>0</v>
      </c>
      <c r="J43" s="46"/>
      <c r="K43" s="47">
        <f>I43*J43</f>
        <v>0</v>
      </c>
      <c r="L43" s="38"/>
      <c r="M43" s="13" t="s">
        <v>39</v>
      </c>
      <c r="N43" s="18">
        <f>Y82</f>
        <v>0</v>
      </c>
      <c r="O43" s="46"/>
      <c r="P43" s="47">
        <f>N43*O43</f>
        <v>0</v>
      </c>
    </row>
    <row r="44" spans="2:36" ht="15.75" customHeight="1" thickBot="1" x14ac:dyDescent="0.35">
      <c r="B44" s="24"/>
      <c r="C44" s="25"/>
      <c r="D44" s="28"/>
      <c r="E44" s="28"/>
      <c r="F44" s="28"/>
      <c r="G44" s="25"/>
      <c r="H44" s="25"/>
      <c r="I44" s="28"/>
      <c r="J44" s="28"/>
      <c r="K44" s="28"/>
      <c r="L44" s="25"/>
      <c r="M44" s="25"/>
      <c r="N44" s="28"/>
      <c r="O44" s="28"/>
      <c r="P44" s="22"/>
      <c r="R44" s="9"/>
    </row>
    <row r="45" spans="2:36" ht="26.25" customHeight="1" thickBot="1" x14ac:dyDescent="0.35">
      <c r="B45" s="24"/>
      <c r="C45" s="13" t="s">
        <v>39</v>
      </c>
      <c r="D45" s="17">
        <f>W72</f>
        <v>0</v>
      </c>
      <c r="E45" s="46"/>
      <c r="F45" s="47">
        <f>D45*E45</f>
        <v>0</v>
      </c>
      <c r="G45" s="25"/>
      <c r="H45" s="13" t="s">
        <v>40</v>
      </c>
      <c r="I45" s="17">
        <f>V77</f>
        <v>0</v>
      </c>
      <c r="J45" s="46"/>
      <c r="K45" s="47">
        <f>I45*J45</f>
        <v>0</v>
      </c>
      <c r="L45" s="38"/>
      <c r="M45" s="13" t="s">
        <v>40</v>
      </c>
      <c r="N45" s="17">
        <f>W82</f>
        <v>0</v>
      </c>
      <c r="O45" s="46"/>
      <c r="P45" s="47">
        <f>N45*O45</f>
        <v>0</v>
      </c>
      <c r="R45" s="39"/>
      <c r="S45" s="39"/>
      <c r="U45" s="39"/>
      <c r="W45" s="39"/>
      <c r="Y45" s="39"/>
    </row>
    <row r="46" spans="2:36" ht="18.600000000000001" thickBot="1" x14ac:dyDescent="0.35">
      <c r="B46" s="24"/>
      <c r="C46" s="25"/>
      <c r="D46" s="28"/>
      <c r="E46" s="28"/>
      <c r="F46" s="28"/>
      <c r="G46" s="25"/>
      <c r="H46" s="25"/>
      <c r="I46" s="28"/>
      <c r="J46" s="28"/>
      <c r="K46" s="28"/>
      <c r="L46" s="25"/>
      <c r="M46" s="25"/>
      <c r="N46" s="28"/>
      <c r="O46" s="28"/>
      <c r="P46" s="22"/>
      <c r="R46" s="9"/>
    </row>
    <row r="47" spans="2:36" ht="27" customHeight="1" thickBot="1" x14ac:dyDescent="0.35">
      <c r="B47" s="24"/>
      <c r="C47" s="13" t="s">
        <v>40</v>
      </c>
      <c r="D47" s="17">
        <f>U72</f>
        <v>0</v>
      </c>
      <c r="E47" s="46"/>
      <c r="F47" s="47">
        <f>D47*E47</f>
        <v>0</v>
      </c>
      <c r="G47" s="25"/>
      <c r="H47" s="13" t="s">
        <v>41</v>
      </c>
      <c r="I47" s="17">
        <f>T77</f>
        <v>0</v>
      </c>
      <c r="J47" s="46"/>
      <c r="K47" s="47">
        <f>I47*J47</f>
        <v>0</v>
      </c>
      <c r="L47" s="38"/>
      <c r="M47" s="13" t="s">
        <v>41</v>
      </c>
      <c r="N47" s="17">
        <f>U82</f>
        <v>0</v>
      </c>
      <c r="O47" s="46"/>
      <c r="P47" s="47">
        <f>N47*O47</f>
        <v>0</v>
      </c>
    </row>
    <row r="48" spans="2:36" ht="18.600000000000001" thickBot="1" x14ac:dyDescent="0.35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8"/>
      <c r="O48" s="28"/>
      <c r="P48" s="22"/>
      <c r="R48" s="16"/>
      <c r="S48" s="16"/>
      <c r="T48" s="9"/>
      <c r="U48" s="9"/>
      <c r="Y48" s="1">
        <f>J37</f>
        <v>0</v>
      </c>
    </row>
    <row r="49" spans="2:28" ht="10.5" customHeight="1" thickBot="1" x14ac:dyDescent="0.35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63" t="s">
        <v>42</v>
      </c>
      <c r="N49" s="65">
        <f>S82</f>
        <v>0</v>
      </c>
      <c r="O49" s="67"/>
      <c r="P49" s="53">
        <f>O49*N49</f>
        <v>0</v>
      </c>
      <c r="U49" s="9"/>
    </row>
    <row r="50" spans="2:28" ht="16.5" customHeight="1" thickBot="1" x14ac:dyDescent="0.4">
      <c r="B50" s="24"/>
      <c r="C50" s="25"/>
      <c r="D50" s="55" t="s">
        <v>45</v>
      </c>
      <c r="E50" s="55"/>
      <c r="F50" s="47">
        <f>F43+F45+F47</f>
        <v>0</v>
      </c>
      <c r="G50" s="25"/>
      <c r="H50" s="25"/>
      <c r="I50" s="55" t="s">
        <v>45</v>
      </c>
      <c r="J50" s="55"/>
      <c r="K50" s="47">
        <f>K43+K45+K47</f>
        <v>0</v>
      </c>
      <c r="L50" s="25"/>
      <c r="M50" s="64"/>
      <c r="N50" s="66"/>
      <c r="O50" s="68"/>
      <c r="P50" s="54"/>
      <c r="S50" s="4"/>
    </row>
    <row r="51" spans="2:28" ht="15" thickBot="1" x14ac:dyDescent="0.35"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2"/>
    </row>
    <row r="52" spans="2:28" ht="18.600000000000001" thickBot="1" x14ac:dyDescent="0.35"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55" t="s">
        <v>45</v>
      </c>
      <c r="O52" s="55"/>
      <c r="P52" s="47">
        <f>P43+P45+P47+P49</f>
        <v>0</v>
      </c>
    </row>
    <row r="53" spans="2:28" ht="15" thickBot="1" x14ac:dyDescent="0.35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56"/>
      <c r="O53" s="56"/>
      <c r="P53" s="23"/>
      <c r="V53" t="s">
        <v>0</v>
      </c>
      <c r="X53" s="1">
        <f>Y48/2</f>
        <v>0</v>
      </c>
      <c r="Z53" s="1">
        <f>Y48/2</f>
        <v>0</v>
      </c>
    </row>
    <row r="54" spans="2:28" x14ac:dyDescent="0.3">
      <c r="X54" s="3" t="s">
        <v>3</v>
      </c>
      <c r="Z54" s="3" t="s">
        <v>7</v>
      </c>
    </row>
    <row r="59" spans="2:28" x14ac:dyDescent="0.3">
      <c r="U59" t="s">
        <v>1</v>
      </c>
      <c r="W59" s="1">
        <f>X53/2</f>
        <v>0</v>
      </c>
      <c r="Y59" s="1">
        <f>X53/2+Z53/2</f>
        <v>0</v>
      </c>
      <c r="AA59" s="1">
        <f>Z53/2</f>
        <v>0</v>
      </c>
    </row>
    <row r="60" spans="2:28" x14ac:dyDescent="0.3">
      <c r="W60" s="3" t="s">
        <v>4</v>
      </c>
      <c r="Y60" s="2" t="s">
        <v>5</v>
      </c>
      <c r="AA60" s="3" t="s">
        <v>6</v>
      </c>
    </row>
    <row r="64" spans="2:28" x14ac:dyDescent="0.3">
      <c r="U64" t="s">
        <v>2</v>
      </c>
      <c r="V64" s="1">
        <f>W59/2</f>
        <v>0</v>
      </c>
      <c r="X64" s="1">
        <f>W59/2+Y59/2</f>
        <v>0</v>
      </c>
      <c r="Z64" s="1">
        <f>Y59/2+AA59/2</f>
        <v>0</v>
      </c>
      <c r="AB64" s="1">
        <f>AA59/2</f>
        <v>0</v>
      </c>
    </row>
    <row r="65" spans="18:31" x14ac:dyDescent="0.3">
      <c r="V65" s="3" t="s">
        <v>11</v>
      </c>
      <c r="X65" s="2" t="s">
        <v>10</v>
      </c>
      <c r="Z65" s="2" t="s">
        <v>9</v>
      </c>
      <c r="AB65" s="3" t="s">
        <v>8</v>
      </c>
    </row>
    <row r="69" spans="18:31" x14ac:dyDescent="0.3">
      <c r="T69" t="s">
        <v>12</v>
      </c>
      <c r="U69" s="1">
        <f>V64/2</f>
        <v>0</v>
      </c>
      <c r="W69" s="1">
        <f>V64/2+X64/2</f>
        <v>0</v>
      </c>
      <c r="Y69" s="1">
        <f>X64/2+Z64/2</f>
        <v>0</v>
      </c>
      <c r="AA69" s="1">
        <f>Z64/2+AB64/2</f>
        <v>0</v>
      </c>
      <c r="AC69" s="1">
        <f>AB64/2</f>
        <v>0</v>
      </c>
    </row>
    <row r="70" spans="18:31" x14ac:dyDescent="0.3">
      <c r="U70" s="3" t="s">
        <v>14</v>
      </c>
      <c r="W70" s="3" t="s">
        <v>20</v>
      </c>
      <c r="Y70" s="3" t="s">
        <v>21</v>
      </c>
      <c r="AA70" s="3" t="s">
        <v>19</v>
      </c>
      <c r="AC70" s="3" t="s">
        <v>13</v>
      </c>
    </row>
    <row r="71" spans="18:31" x14ac:dyDescent="0.3">
      <c r="U71" s="3"/>
      <c r="W71" s="3"/>
      <c r="Y71" s="3"/>
      <c r="AA71" s="3"/>
      <c r="AC71" s="3"/>
    </row>
    <row r="72" spans="18:31" x14ac:dyDescent="0.3">
      <c r="R72" s="9">
        <f>U72+W72+Y72+AA72+AC72</f>
        <v>0</v>
      </c>
      <c r="U72" s="7">
        <f>ROUND(U69,0)</f>
        <v>0</v>
      </c>
      <c r="W72" s="7">
        <f>ROUND(W69,0)</f>
        <v>0</v>
      </c>
      <c r="Y72" s="7">
        <f>ROUND(Y69,0)</f>
        <v>0</v>
      </c>
      <c r="AA72" s="7">
        <f>ROUND(AA69,0)</f>
        <v>0</v>
      </c>
      <c r="AC72" s="7">
        <f>ROUND(AC69,0)</f>
        <v>0</v>
      </c>
    </row>
    <row r="73" spans="18:31" x14ac:dyDescent="0.3">
      <c r="R73" s="9">
        <f>U73+W73+Y73</f>
        <v>0</v>
      </c>
      <c r="W73" s="3"/>
      <c r="Y73" s="3"/>
      <c r="AA73" s="3"/>
      <c r="AC73" s="3"/>
    </row>
    <row r="74" spans="18:31" x14ac:dyDescent="0.3">
      <c r="R74" s="9"/>
      <c r="S74" t="s">
        <v>16</v>
      </c>
      <c r="T74" s="10">
        <f>U69/2</f>
        <v>0</v>
      </c>
      <c r="U74" s="3"/>
      <c r="V74" s="1">
        <f>U69/2+W69/2</f>
        <v>0</v>
      </c>
      <c r="W74" s="3"/>
      <c r="X74" s="1">
        <f>W69/2+Y69/2</f>
        <v>0</v>
      </c>
      <c r="Y74" s="3"/>
      <c r="Z74" s="1">
        <f>Y69/2+AA69/2</f>
        <v>0</v>
      </c>
      <c r="AA74" s="3"/>
      <c r="AB74" s="1">
        <f>AA69/2+AC69/2</f>
        <v>0</v>
      </c>
      <c r="AC74" s="3"/>
      <c r="AD74" s="1">
        <f>AC69/2</f>
        <v>0</v>
      </c>
    </row>
    <row r="75" spans="18:31" x14ac:dyDescent="0.3">
      <c r="T75" s="3" t="s">
        <v>22</v>
      </c>
      <c r="U75" s="3"/>
      <c r="V75" s="3" t="s">
        <v>24</v>
      </c>
      <c r="W75" s="3"/>
      <c r="X75" s="3" t="s">
        <v>25</v>
      </c>
      <c r="Y75" s="3"/>
      <c r="Z75" s="3" t="s">
        <v>26</v>
      </c>
      <c r="AA75" s="3"/>
      <c r="AB75" s="3" t="s">
        <v>27</v>
      </c>
      <c r="AC75" s="3"/>
      <c r="AD75" s="3" t="s">
        <v>18</v>
      </c>
    </row>
    <row r="76" spans="18:31" x14ac:dyDescent="0.3">
      <c r="U76" s="3"/>
      <c r="W76" s="3"/>
      <c r="Y76" s="3"/>
      <c r="AA76" s="3"/>
      <c r="AC76" s="3"/>
    </row>
    <row r="77" spans="18:31" x14ac:dyDescent="0.3">
      <c r="R77" s="9">
        <f>T74+V74+X74+Z74+AB74+AD74</f>
        <v>0</v>
      </c>
      <c r="T77" s="7">
        <f>T74</f>
        <v>0</v>
      </c>
      <c r="U77" s="3"/>
      <c r="V77" s="7">
        <f>V74</f>
        <v>0</v>
      </c>
      <c r="W77" s="3"/>
      <c r="X77" s="7">
        <f>X74</f>
        <v>0</v>
      </c>
      <c r="Y77" s="3"/>
      <c r="Z77" s="7">
        <f>Z74</f>
        <v>0</v>
      </c>
      <c r="AA77" s="3"/>
      <c r="AB77" s="7">
        <f>AB74</f>
        <v>0</v>
      </c>
      <c r="AC77" s="3"/>
      <c r="AD77" s="7">
        <f>AD74</f>
        <v>0</v>
      </c>
    </row>
    <row r="78" spans="18:31" x14ac:dyDescent="0.3">
      <c r="R78" s="8"/>
      <c r="T78" s="8"/>
      <c r="U78" s="3"/>
      <c r="V78" s="8"/>
      <c r="W78" s="3"/>
      <c r="X78" s="8"/>
      <c r="Y78" s="3"/>
      <c r="AA78" s="3"/>
      <c r="AC78" s="3"/>
    </row>
    <row r="79" spans="18:31" x14ac:dyDescent="0.3">
      <c r="R79" t="s">
        <v>17</v>
      </c>
      <c r="S79" s="1">
        <f>ROUND(T74/2,0)</f>
        <v>0</v>
      </c>
      <c r="T79">
        <f>$U$6*T78</f>
        <v>0</v>
      </c>
      <c r="U79" s="1">
        <f>ROUND(T74/2+V74/2,0)</f>
        <v>0</v>
      </c>
      <c r="V79">
        <f>$U$6*V78</f>
        <v>0</v>
      </c>
      <c r="W79" s="1">
        <f>ROUND(V74/2+X74/2,0)</f>
        <v>0</v>
      </c>
      <c r="X79">
        <f>$U$6*X78</f>
        <v>0</v>
      </c>
      <c r="Y79" s="1">
        <f>ROUND(X74/2+Z74/2,0)</f>
        <v>0</v>
      </c>
      <c r="AA79" s="1">
        <f>ROUND(Z74/2+AB74/2,0)</f>
        <v>0</v>
      </c>
      <c r="AC79" s="1">
        <f>ROUND(AB74/2+AD74/2,0)</f>
        <v>0</v>
      </c>
      <c r="AE79" s="1">
        <f>ROUND(AD74/2,0)</f>
        <v>0</v>
      </c>
    </row>
    <row r="80" spans="18:31" x14ac:dyDescent="0.3">
      <c r="S80" s="3" t="s">
        <v>23</v>
      </c>
      <c r="U80" s="3" t="s">
        <v>22</v>
      </c>
      <c r="W80" s="3" t="s">
        <v>14</v>
      </c>
      <c r="Y80" s="3" t="s">
        <v>11</v>
      </c>
      <c r="AA80" s="3" t="s">
        <v>4</v>
      </c>
      <c r="AC80" s="3" t="s">
        <v>3</v>
      </c>
      <c r="AE80" s="3" t="s">
        <v>51</v>
      </c>
    </row>
    <row r="81" spans="18:31" x14ac:dyDescent="0.3">
      <c r="U81" s="3"/>
      <c r="W81" s="3"/>
      <c r="Y81" s="3"/>
      <c r="AA81" s="3"/>
      <c r="AC81" s="3"/>
    </row>
    <row r="82" spans="18:31" x14ac:dyDescent="0.3">
      <c r="R82" s="9">
        <f>S79+U79+W79+Y79+AA79+AC79+AE79</f>
        <v>0</v>
      </c>
      <c r="S82" s="7">
        <f>S79</f>
        <v>0</v>
      </c>
      <c r="U82" s="7">
        <f>U79</f>
        <v>0</v>
      </c>
      <c r="V82" s="6"/>
      <c r="W82" s="7">
        <f>W79</f>
        <v>0</v>
      </c>
      <c r="X82" s="6"/>
      <c r="Y82" s="7">
        <f>Y79</f>
        <v>0</v>
      </c>
      <c r="Z82" s="6"/>
      <c r="AA82" s="7">
        <f>AA79</f>
        <v>0</v>
      </c>
      <c r="AB82" s="6"/>
      <c r="AC82" s="7">
        <f>AC79</f>
        <v>0</v>
      </c>
      <c r="AE82" s="7">
        <f>AE79</f>
        <v>0</v>
      </c>
    </row>
    <row r="84" spans="18:31" x14ac:dyDescent="0.3">
      <c r="R84" s="9"/>
    </row>
    <row r="85" spans="18:31" x14ac:dyDescent="0.3">
      <c r="R85" s="39"/>
      <c r="S85" s="39"/>
      <c r="U85" s="39"/>
      <c r="W85" s="39"/>
      <c r="Y85" s="39"/>
    </row>
  </sheetData>
  <sheetProtection sheet="1" selectLockedCells="1"/>
  <mergeCells count="28">
    <mergeCell ref="B3:P3"/>
    <mergeCell ref="B29:P29"/>
    <mergeCell ref="C13:E13"/>
    <mergeCell ref="D50:E50"/>
    <mergeCell ref="AH29:AJ29"/>
    <mergeCell ref="AH33:AH34"/>
    <mergeCell ref="AI33:AI34"/>
    <mergeCell ref="AJ33:AJ34"/>
    <mergeCell ref="C39:E39"/>
    <mergeCell ref="D24:E24"/>
    <mergeCell ref="H13:J13"/>
    <mergeCell ref="M13:O13"/>
    <mergeCell ref="M23:M24"/>
    <mergeCell ref="N23:N24"/>
    <mergeCell ref="O23:O24"/>
    <mergeCell ref="P49:P50"/>
    <mergeCell ref="N52:O52"/>
    <mergeCell ref="N53:O53"/>
    <mergeCell ref="H39:J39"/>
    <mergeCell ref="M39:O39"/>
    <mergeCell ref="M49:M50"/>
    <mergeCell ref="N49:N50"/>
    <mergeCell ref="O49:O50"/>
    <mergeCell ref="P23:P24"/>
    <mergeCell ref="N26:O26"/>
    <mergeCell ref="N27:O27"/>
    <mergeCell ref="I24:J24"/>
    <mergeCell ref="I50:J50"/>
  </mergeCells>
  <phoneticPr fontId="2" type="noConversion"/>
  <conditionalFormatting sqref="C15:F24">
    <cfRule type="expression" dxfId="11" priority="11">
      <formula>$D$6="5 parties"</formula>
    </cfRule>
    <cfRule type="expression" dxfId="10" priority="12">
      <formula>$D$6="6 parties"</formula>
    </cfRule>
  </conditionalFormatting>
  <conditionalFormatting sqref="C41:F50">
    <cfRule type="expression" dxfId="9" priority="1">
      <formula>$D$32="5 parties"</formula>
    </cfRule>
    <cfRule type="expression" dxfId="8" priority="2">
      <formula>$D$32="6 parties"</formula>
    </cfRule>
  </conditionalFormatting>
  <conditionalFormatting sqref="H15:K24">
    <cfRule type="expression" dxfId="7" priority="13">
      <formula>$D$6="4 parties"</formula>
    </cfRule>
    <cfRule type="expression" dxfId="6" priority="14">
      <formula>$D$6="6 parties"</formula>
    </cfRule>
  </conditionalFormatting>
  <conditionalFormatting sqref="H41:K50">
    <cfRule type="expression" dxfId="5" priority="3">
      <formula>$D$32="4 parties"</formula>
    </cfRule>
    <cfRule type="expression" dxfId="4" priority="4">
      <formula>$D$32="6 parties"</formula>
    </cfRule>
  </conditionalFormatting>
  <conditionalFormatting sqref="M15:P26">
    <cfRule type="expression" dxfId="3" priority="9">
      <formula>$D$6="4 parties"</formula>
    </cfRule>
    <cfRule type="expression" dxfId="2" priority="10">
      <formula>$D$6="5 parties"</formula>
    </cfRule>
  </conditionalFormatting>
  <conditionalFormatting sqref="M41:P52">
    <cfRule type="expression" dxfId="1" priority="5">
      <formula>$D$32="4 parties"</formula>
    </cfRule>
    <cfRule type="expression" dxfId="0" priority="6">
      <formula>$D$32="5 parties"</formula>
    </cfRule>
  </conditionalFormatting>
  <dataValidations count="3">
    <dataValidation type="list" allowBlank="1" showInputMessage="1" showErrorMessage="1" sqref="J35" xr:uid="{BE537956-002D-4961-BB22-7B3F5F506103}">
      <formula1>$S$11:$S$12</formula1>
    </dataValidation>
    <dataValidation type="list" allowBlank="1" showInputMessage="1" showErrorMessage="1" sqref="J9" xr:uid="{2491AD25-FB48-4465-A2B5-5AE0B2946CF4}">
      <formula1>$S$1:$S$12</formula1>
    </dataValidation>
    <dataValidation type="list" allowBlank="1" showInputMessage="1" showErrorMessage="1" sqref="D6 D32" xr:uid="{C84B0349-F437-40E4-ADD5-357AA66DB504}">
      <formula1>$S$13:$S$17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petanquesylvanaise@gmail.com</dc:creator>
  <cp:lastModifiedBy>Armelle et Serge</cp:lastModifiedBy>
  <cp:lastPrinted>2025-05-27T09:09:12Z</cp:lastPrinted>
  <dcterms:created xsi:type="dcterms:W3CDTF">2025-05-15T05:09:53Z</dcterms:created>
  <dcterms:modified xsi:type="dcterms:W3CDTF">2026-06-02T17:32:32Z</dcterms:modified>
</cp:coreProperties>
</file>